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aman\Desktop\PTO\2022-2023\Bank Recs &amp; Treasurer Reports\Treasurer Reports\"/>
    </mc:Choice>
  </mc:AlternateContent>
  <xr:revisionPtr revIDLastSave="0" documentId="13_ncr:1_{CD8F6C2A-505C-4668-B6D4-DF2413E67DB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reasurer Report" sheetId="3" r:id="rId1"/>
    <sheet name="School Account Detail Spending" sheetId="1" state="hidden" r:id="rId2"/>
    <sheet name="Google Form Report" sheetId="5" r:id="rId3"/>
    <sheet name="Pivot" sheetId="6" r:id="rId4"/>
    <sheet name="Specials-Playground-LRC Spendin" sheetId="4" state="hidden" r:id="rId5"/>
    <sheet name="Summary" sheetId="2" r:id="rId6"/>
  </sheets>
  <definedNames>
    <definedName name="_xlnm._FilterDatabase" localSheetId="2" hidden="1">'Google Form Report'!$A$1:$P$20</definedName>
    <definedName name="_xlnm.Print_Area" localSheetId="1">'School Account Detail Spending'!$A$1:$E$214</definedName>
    <definedName name="_xlnm.Print_Area" localSheetId="4">'Specials-Playground-LRC Spendin'!$A$1:$E$195</definedName>
    <definedName name="_xlnm.Print_Area" localSheetId="5">Summary!$A$1:$E$32</definedName>
    <definedName name="_xlnm.Print_Area" localSheetId="0">'Treasurer Report'!$A$1:$F$33</definedName>
  </definedNames>
  <calcPr calcId="191029"/>
  <pivotCaches>
    <pivotCache cacheId="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  <c r="B14" i="2"/>
  <c r="B15" i="2"/>
  <c r="E18" i="2" l="1"/>
  <c r="E19" i="2"/>
  <c r="E31" i="2"/>
  <c r="E27" i="2"/>
  <c r="E23" i="2"/>
  <c r="E15" i="2"/>
  <c r="E11" i="2"/>
  <c r="B31" i="2"/>
  <c r="B27" i="2"/>
  <c r="B23" i="2"/>
  <c r="B19" i="2"/>
  <c r="B11" i="2"/>
  <c r="B10" i="2"/>
  <c r="E30" i="2"/>
  <c r="E22" i="2"/>
  <c r="E14" i="2"/>
  <c r="E10" i="2"/>
  <c r="B30" i="2"/>
  <c r="B26" i="2"/>
  <c r="B22" i="2"/>
  <c r="B18" i="2"/>
  <c r="E112" i="4"/>
  <c r="D126" i="4"/>
  <c r="E43" i="2"/>
  <c r="E44" i="2"/>
  <c r="E45" i="2"/>
  <c r="E46" i="2"/>
  <c r="E47" i="2"/>
  <c r="E48" i="2"/>
  <c r="E49" i="2"/>
  <c r="E50" i="2"/>
  <c r="E51" i="2"/>
  <c r="E52" i="2"/>
  <c r="E42" i="2"/>
  <c r="B54" i="2"/>
  <c r="D80" i="4"/>
  <c r="C5" i="4"/>
  <c r="D214" i="1"/>
  <c r="E30" i="3"/>
  <c r="K8" i="2" l="1"/>
  <c r="K9" i="2"/>
  <c r="E54" i="2"/>
  <c r="F15" i="3"/>
  <c r="D20" i="1"/>
  <c r="D88" i="1"/>
  <c r="D107" i="1"/>
  <c r="D163" i="4"/>
  <c r="D178" i="1"/>
  <c r="D142" i="1"/>
  <c r="K10" i="2" l="1"/>
  <c r="D16" i="4"/>
  <c r="D145" i="4"/>
  <c r="D195" i="4"/>
  <c r="D55" i="1"/>
  <c r="D51" i="4"/>
  <c r="D178" i="4"/>
  <c r="D111" i="4"/>
  <c r="G27" i="3"/>
  <c r="D54" i="2"/>
  <c r="E81" i="4"/>
  <c r="C21" i="4"/>
  <c r="D34" i="4"/>
  <c r="C39" i="4"/>
  <c r="C56" i="4"/>
  <c r="D66" i="4"/>
  <c r="C71" i="4"/>
  <c r="C85" i="4"/>
  <c r="D95" i="4"/>
  <c r="C100" i="4"/>
  <c r="C116" i="4"/>
  <c r="C131" i="4"/>
  <c r="C150" i="4"/>
  <c r="C168" i="4"/>
  <c r="C183" i="4"/>
  <c r="E1" i="1"/>
  <c r="E159" i="1" s="1"/>
  <c r="F4" i="1"/>
  <c r="C25" i="1"/>
  <c r="D36" i="1"/>
  <c r="C41" i="1"/>
  <c r="C60" i="1"/>
  <c r="D74" i="1"/>
  <c r="C79" i="1"/>
  <c r="C93" i="1"/>
  <c r="C112" i="1"/>
  <c r="D124" i="1"/>
  <c r="C129" i="1"/>
  <c r="C147" i="1"/>
  <c r="D158" i="1"/>
  <c r="C163" i="1"/>
  <c r="C183" i="1"/>
  <c r="D194" i="1"/>
  <c r="C199" i="1"/>
  <c r="E67" i="4" l="1"/>
  <c r="E35" i="4"/>
  <c r="E96" i="4"/>
  <c r="E17" i="4"/>
  <c r="E146" i="4"/>
  <c r="E164" i="4"/>
  <c r="E179" i="4"/>
  <c r="E127" i="4"/>
  <c r="E52" i="4"/>
  <c r="B36" i="2"/>
  <c r="F22" i="3" s="1"/>
  <c r="E89" i="1"/>
  <c r="E179" i="1"/>
  <c r="E108" i="1"/>
  <c r="E37" i="1"/>
  <c r="E143" i="1"/>
  <c r="E195" i="1"/>
  <c r="E125" i="1"/>
  <c r="E56" i="1"/>
  <c r="E21" i="1"/>
  <c r="E75" i="1"/>
  <c r="B37" i="2" l="1"/>
  <c r="F23" i="3" s="1"/>
  <c r="F30" i="3" s="1"/>
  <c r="F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cjani</author>
  </authors>
  <commentList>
    <comment ref="G2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Budget did not include payment of the tax prep fee.  We are over budgeted by $372.48 as of 12/31.
</t>
        </r>
      </text>
    </comment>
  </commentList>
</comments>
</file>

<file path=xl/sharedStrings.xml><?xml version="1.0" encoding="utf-8"?>
<sst xmlns="http://schemas.openxmlformats.org/spreadsheetml/2006/main" count="677" uniqueCount="260">
  <si>
    <t>Bentley</t>
  </si>
  <si>
    <t>School Account Balances</t>
  </si>
  <si>
    <t>Check      No.</t>
  </si>
  <si>
    <t>Date</t>
  </si>
  <si>
    <t>Description</t>
  </si>
  <si>
    <t>Balance</t>
  </si>
  <si>
    <t>Cherry Hill</t>
  </si>
  <si>
    <t>Haines</t>
  </si>
  <si>
    <t>Liberty</t>
  </si>
  <si>
    <t>Martino</t>
  </si>
  <si>
    <t>Nelson Prairie</t>
  </si>
  <si>
    <t>Nelson Ridge</t>
  </si>
  <si>
    <t>Oster Oakview</t>
  </si>
  <si>
    <t>Spencer Crossing</t>
  </si>
  <si>
    <t>Spencer Pointe</t>
  </si>
  <si>
    <t>Spencer Trail</t>
  </si>
  <si>
    <t>Tyler</t>
  </si>
  <si>
    <t>School Account</t>
  </si>
  <si>
    <t>Total Liabilities</t>
  </si>
  <si>
    <t>CHECKING</t>
  </si>
  <si>
    <t>Ending Checking</t>
  </si>
  <si>
    <t>Activity</t>
  </si>
  <si>
    <t>NEW LENOX P.T.O.</t>
  </si>
  <si>
    <t xml:space="preserve"> ALLOCATED FUNDS:</t>
  </si>
  <si>
    <t xml:space="preserve">Building Rep - </t>
  </si>
  <si>
    <t>Building Rep -</t>
  </si>
  <si>
    <t>Building Rep</t>
  </si>
  <si>
    <t>Total Allocated Funds</t>
  </si>
  <si>
    <t>FASG (Mini-Grants)</t>
  </si>
  <si>
    <t xml:space="preserve">Beginning Checking </t>
  </si>
  <si>
    <t xml:space="preserve">Total Deposits </t>
  </si>
  <si>
    <t>Total Expenses</t>
  </si>
  <si>
    <t>PTO Operating Expenses</t>
  </si>
  <si>
    <t>Insurance</t>
  </si>
  <si>
    <t xml:space="preserve"> TREASURER REPORT</t>
  </si>
  <si>
    <t>Lincolnway Scholarships</t>
  </si>
  <si>
    <t>Allocation</t>
  </si>
  <si>
    <t>Rolled back:</t>
  </si>
  <si>
    <t>Checking - Allocated Funds:</t>
  </si>
  <si>
    <t>Rolled Forward Total</t>
  </si>
  <si>
    <t>Current Year Allocation</t>
  </si>
  <si>
    <t>Total Allocated School Accounts</t>
  </si>
  <si>
    <t>Teacher Allowances ($25 per certified Staff)</t>
  </si>
  <si>
    <t>Specials/Playground/LRC</t>
  </si>
  <si>
    <t>School, Specials/Playground/LRC</t>
  </si>
  <si>
    <t>Operating Expense</t>
  </si>
  <si>
    <t>Budget</t>
  </si>
  <si>
    <t>Actual</t>
  </si>
  <si>
    <t>Audit Fees &amp; Mailings</t>
  </si>
  <si>
    <t>Staff Appreciation</t>
  </si>
  <si>
    <t>Gifts/Pins</t>
  </si>
  <si>
    <t>Babysitting</t>
  </si>
  <si>
    <t>Website Fee</t>
  </si>
  <si>
    <t>Quicken Fee</t>
  </si>
  <si>
    <t>P.O. Box</t>
  </si>
  <si>
    <t>Chamber Fees</t>
  </si>
  <si>
    <t>NSF Fees</t>
  </si>
  <si>
    <t>Paper/Office Supplies</t>
  </si>
  <si>
    <t xml:space="preserve">                                   Spencer Trail</t>
  </si>
  <si>
    <t>Treasurer - Megan Wendtland</t>
  </si>
  <si>
    <t xml:space="preserve"> Treasurer - Julia McKibben</t>
  </si>
  <si>
    <t>2022 / 2023                             School Year</t>
  </si>
  <si>
    <t>Better/(Worse)</t>
  </si>
  <si>
    <t>Commentary</t>
  </si>
  <si>
    <t>Subscription Fees</t>
  </si>
  <si>
    <t>CheddarUp</t>
  </si>
  <si>
    <t>Checks</t>
  </si>
  <si>
    <t>2022/2023 Budget</t>
  </si>
  <si>
    <t>Pumpkins for pumpkin patch</t>
  </si>
  <si>
    <t>Midwest School Assembly</t>
  </si>
  <si>
    <t>School assembly</t>
  </si>
  <si>
    <t>Stage lights</t>
  </si>
  <si>
    <t>Timestamp</t>
  </si>
  <si>
    <t>School</t>
  </si>
  <si>
    <t>Contact Name</t>
  </si>
  <si>
    <t>Contact Email</t>
  </si>
  <si>
    <t>Amount</t>
  </si>
  <si>
    <t>Check #</t>
  </si>
  <si>
    <t>Description of purchase</t>
  </si>
  <si>
    <t>Please upload an image of your receipt(s). If you experience any issues uploading through this form, please email a copy directly to nlsd122ptotreasurer@gmail.com. Be sure to include school and name in subject line.</t>
  </si>
  <si>
    <t>Please upload proof of approval by your school's principal such as an email or signature with amount approved.</t>
  </si>
  <si>
    <t>Oakview</t>
  </si>
  <si>
    <t>Theresa Baumann</t>
  </si>
  <si>
    <t>Tbaumann@nlsd122.org</t>
  </si>
  <si>
    <t>Midwest School Shows-Assembly 45 minute Cool to be Kind Program</t>
  </si>
  <si>
    <t>https://drive.google.com/open?id=1xXAkIejewmx9U2MrN82O9KzrVXC_EVKh</t>
  </si>
  <si>
    <t>https://drive.google.com/open?id=1lTuyGjJQyo7p4N8XX4fkG1c-BOwzYVmN</t>
  </si>
  <si>
    <t>Indoor Recess games</t>
  </si>
  <si>
    <t>https://drive.google.com/open?id=1YTtKIVGDntLof6eL09SQjeR8PEed9-aA</t>
  </si>
  <si>
    <t>https://drive.google.com/open?id=1L12e_wuEhM8DCapIwyW6nv5nCwdAmtSL</t>
  </si>
  <si>
    <t>Jen Young</t>
  </si>
  <si>
    <t>jyoung@nlsd122.org</t>
  </si>
  <si>
    <t>Pumpkins for onsite pumpkin patch</t>
  </si>
  <si>
    <t>https://drive.google.com/open?id=1AwZE_DIzgyGrHxpDVRMvemFUwgHARJgn</t>
  </si>
  <si>
    <t>https://drive.google.com/open?id=1fNwXJfHg14Kw3uOqCf9SRrGXThfl6CYq</t>
  </si>
  <si>
    <t>Art Project with students- Fabric, Cotton balls and Knitting needles.</t>
  </si>
  <si>
    <t>https://drive.google.com/open?id=1sTiMBMDIsiYtn1UZQTUiWt1_kAAWV_PX</t>
  </si>
  <si>
    <t>https://drive.google.com/open?id=1IujoSGwtuZEbplksHmrw9X0RYno0XIZD</t>
  </si>
  <si>
    <t>Shane Street</t>
  </si>
  <si>
    <t>sstreet@nlsd122.org</t>
  </si>
  <si>
    <t>Spot lights for our stage to be used with plays, musicals, and concerts.</t>
  </si>
  <si>
    <t>https://drive.google.com/open?id=1BQ_mgvN75pK6Rv0gQ5KoyFRWvkNCCFsX</t>
  </si>
  <si>
    <t>https://drive.google.com/open?id=1bStIH05cjwrlW7DH2ZiOWPIKzuf6OJEC</t>
  </si>
  <si>
    <t>Michelle Hall--principal</t>
  </si>
  <si>
    <t>mhall@nlsd122.org</t>
  </si>
  <si>
    <t>pumpkins for the Haines pumpkin patch</t>
  </si>
  <si>
    <t>https://drive.google.com/open?id=1W0dTsEceHemp8CQ1I7Sl3XJ3hI_bILbz</t>
  </si>
  <si>
    <t>https://drive.google.com/open?id=1KMGyuOVUlW3VM1BFXpbWe40vQhi-3Uid</t>
  </si>
  <si>
    <t>Cartoonist all-school assembly</t>
  </si>
  <si>
    <t>https://drive.google.com/open?id=1D5HnRV2JAergS2EgyDYmhHtg06aWE0qH</t>
  </si>
  <si>
    <t>https://drive.google.com/open?id=18TbWDWeIKA0wjb4DKBNXjxaTS96YNXSk</t>
  </si>
  <si>
    <t>Michelle Hall</t>
  </si>
  <si>
    <t>playground supplies for outdoor play</t>
  </si>
  <si>
    <t>https://drive.google.com/open?id=1gI7uMynpJYqMt70w2jWecuD8iDD1IkEB</t>
  </si>
  <si>
    <t>https://drive.google.com/open?id=12o6Z4gXCA4LGjHWue7t5SAGC4v5rm4we</t>
  </si>
  <si>
    <t>Type of Expense</t>
  </si>
  <si>
    <t>Row Labels</t>
  </si>
  <si>
    <t>(blank)</t>
  </si>
  <si>
    <t>Grand Total</t>
  </si>
  <si>
    <t>Sum of Amount</t>
  </si>
  <si>
    <t>Column Labels</t>
  </si>
  <si>
    <t>Check</t>
  </si>
  <si>
    <t>From Google Form</t>
  </si>
  <si>
    <t>Calc on left</t>
  </si>
  <si>
    <t>RITA SEXAUER</t>
  </si>
  <si>
    <t>rsexauer@nlsd122.org</t>
  </si>
  <si>
    <t>The Pro Kids Show Assembly</t>
  </si>
  <si>
    <t>https://drive.google.com/open?id=15kuaOv9JMlxWHT0ZhKxRvfGl4dKxi3k-</t>
  </si>
  <si>
    <t>https://drive.google.com/open?id=15qvBvQH0e_ZiKGTPq72qH9ieejy9F0Wp</t>
  </si>
  <si>
    <t>Tall Tales Student Assembly by T. Lynch</t>
  </si>
  <si>
    <t>https://drive.google.com/open?id=1g0Nk-TpLVfaDqV-iwPu9wWg_uGKmI18L</t>
  </si>
  <si>
    <t>https://drive.google.com/open?id=1TcIUVZ9kwlGeOvAIJi-AZokkced6mXed</t>
  </si>
  <si>
    <t>Sandra Evans</t>
  </si>
  <si>
    <t>sevans@nlsd122.org</t>
  </si>
  <si>
    <t>Zoom Assembly for entire school</t>
  </si>
  <si>
    <t>https://drive.google.com/open?id=1q4il1GB4k--1MHGyW4hPbigvb4SGKydh</t>
  </si>
  <si>
    <t>https://drive.google.com/open?id=1hh4yGJfQN8e0HGN-_vTGpUZ6ovkZBONc</t>
  </si>
  <si>
    <t>Peggy Lambert</t>
  </si>
  <si>
    <t>plambert@nlsd122.org</t>
  </si>
  <si>
    <t>Matt Wilhelm Assembly</t>
  </si>
  <si>
    <t>https://drive.google.com/open?id=1qjWiQzzroHjFAyneKPdDDdbrjTxXyhzQ</t>
  </si>
  <si>
    <t>https://drive.google.com/open?id=1dX4Q_lsNCqOB8fkAs3A4gS-ddO7JN5m5</t>
  </si>
  <si>
    <t>Specials</t>
  </si>
  <si>
    <t>Mary Zastro</t>
  </si>
  <si>
    <t>mzastro@nlsd122.org</t>
  </si>
  <si>
    <t>Jim Jones Basketball Assembly</t>
  </si>
  <si>
    <t>https://drive.google.com/open?id=1tWMnHaTTylk1BK0LdReuFFg5w0TqT61y</t>
  </si>
  <si>
    <t>https://drive.google.com/open?id=1H0bxqZmo1m3ktPoJob_BMNvoSsv1GG6P</t>
  </si>
  <si>
    <t>outdoor Recess cart</t>
  </si>
  <si>
    <t>https://drive.google.com/open?id=162L4dRxSAR8j1CvJ9iV8TVfcO5eVDNuo</t>
  </si>
  <si>
    <t>https://drive.google.com/open?id=12muUQdqQFT9Mtnmw71cUXXo4TaAlG6D9</t>
  </si>
  <si>
    <t>Karaoke machine for school</t>
  </si>
  <si>
    <t>https://drive.google.com/open?id=1EUyINBRonI96flzNA0nvkJvq9ZKlDI42</t>
  </si>
  <si>
    <t>https://drive.google.com/open?id=1pBtfGhMfS6-BCc_1hYEOCFyzn2yCVVDO</t>
  </si>
  <si>
    <t>Art supplies for school mural project</t>
  </si>
  <si>
    <t>https://drive.google.com/open?id=1cWSDY0J_Y4cZftYMZQO33nwxQ7B-KBu7</t>
  </si>
  <si>
    <t>https://drive.google.com/open?id=1HIWxsI8JHa5zOTRe1I0fPfqvCXEgfOT-</t>
  </si>
  <si>
    <t>Game buzzer system for school</t>
  </si>
  <si>
    <t>https://drive.google.com/open?id=1HDpiCHy61hZ0x0aargn_X-DjqEHrmx4q</t>
  </si>
  <si>
    <t>https://drive.google.com/open?id=1mCkyoLRLflg_eloWC_HpAr47Fj_7Cnae</t>
  </si>
  <si>
    <t>Maggie Skurzewski</t>
  </si>
  <si>
    <t>Mskurzewski@nlsd122.org</t>
  </si>
  <si>
    <t>School Backdrop</t>
  </si>
  <si>
    <t>https://drive.google.com/open?id=1ZCo9wgkmBbbSPIwu7Aq-fWEAUvjcSMAO</t>
  </si>
  <si>
    <t>https://drive.google.com/open?id=177rZwizcvuEaI5UCVWUskR5bZpodHWhs</t>
  </si>
  <si>
    <t>Midwest School Shows-Assembly 45 minute Cool to be Kind Program (50/50 split between Oakview &amp; Haines)</t>
  </si>
  <si>
    <t>Ukuleles for Music class</t>
  </si>
  <si>
    <t>https://drive.google.com/open?id=1hm2JSGQSY2o8Rjijyr_fd8hjve8RJeAp</t>
  </si>
  <si>
    <t>https://drive.google.com/open?id=1UiVa7IN9t2CX0LJt-_cSLJ2__-cERtvb</t>
  </si>
  <si>
    <t>Hockey sticks for gym</t>
  </si>
  <si>
    <t>https://drive.google.com/open?id=1jUExkRFU33Gn0USel5tUuYYgwP0Qvp8J</t>
  </si>
  <si>
    <t>https://drive.google.com/open?id=1F-_mGQocb6RNK-kfWqxOFh3R7h14eQvL</t>
  </si>
  <si>
    <t>Books for battle of the books</t>
  </si>
  <si>
    <t>https://drive.google.com/open?id=1ISoyTav-Fvjyi3H2dHfIkuQMTDLCuTh1</t>
  </si>
  <si>
    <t>https://drive.google.com/open?id=15D254EHt8wMfOI1E77jSJr3uJe7iwGAT</t>
  </si>
  <si>
    <t>Art Night (all school activity) materials for families to participate in Glow Event.</t>
  </si>
  <si>
    <t>https://drive.google.com/open?id=1fo7TdluT8YM9UBH7SiAG-DrR82dVsR6W</t>
  </si>
  <si>
    <t>https://drive.google.com/open?id=1dXd9g_sK30g7PV3blpGY_MiJGfVJltQB</t>
  </si>
  <si>
    <t>Histories for Kids assembly for school</t>
  </si>
  <si>
    <t>https://drive.google.com/open?id=1JEl2_GXXAR0Vibf8OxfyS-IOW5VsuA2u</t>
  </si>
  <si>
    <t>https://drive.google.com/open?id=1zRLK6MqpwoEFYN-_2mPW2fBsZ0OqcMiH</t>
  </si>
  <si>
    <t>Author Visit for all grades</t>
  </si>
  <si>
    <t>https://drive.google.com/open?id=1G8SgUuspyyZCeYRcQU9VUw7lU9amslIm</t>
  </si>
  <si>
    <t>https://drive.google.com/open?id=1t1NEw-KQVkSMdAPsbN4uBOfM8zPXd6Rn</t>
  </si>
  <si>
    <t>Worlds of Music Assembly - Guy Louis Sferlazza's performance of Black History in American Music</t>
  </si>
  <si>
    <t>https://drive.google.com/open?id=16KC1LvYJuOA3ISxKLck1kBDZ5VbhW_P6</t>
  </si>
  <si>
    <t>https://drive.google.com/open?id=1_f-70Rp_XaoqRuoniJWJmr-MGnP2lvF-</t>
  </si>
  <si>
    <t>Underground Railroad Assembly</t>
  </si>
  <si>
    <t>https://drive.google.com/open?id=1JfO6QFAGroFntigTXX5AZ5skokb-vbqD</t>
  </si>
  <si>
    <t>https://drive.google.com/open?id=1LffM0uH4lgmypLLBNcx-NV43yxlKQ3ii</t>
  </si>
  <si>
    <t>Patsy Fisher</t>
  </si>
  <si>
    <t>pfisher@nlsd122.org</t>
  </si>
  <si>
    <t>Black History in American Music Assembly</t>
  </si>
  <si>
    <t>https://drive.google.com/open?id=1WMZk8RvttOIHprQWcEiN08fv0jAwgNdT</t>
  </si>
  <si>
    <t>https://drive.google.com/open?id=1q83Si7UZq-IGw3tb0y6vOXiXVZWWX_wE</t>
  </si>
  <si>
    <t>Yard games for recess</t>
  </si>
  <si>
    <t>https://drive.google.com/open?id=1FVPef3tc6EtJwotR_B8c0A8sbTl_ASZz</t>
  </si>
  <si>
    <t>https://drive.google.com/open?id=1iNe4YpiB48ffhqP_7AoN929ByLlya8Ar</t>
  </si>
  <si>
    <t>Jessica Juergens</t>
  </si>
  <si>
    <t>jjuergens@nlsd122.org</t>
  </si>
  <si>
    <t>Interactive concert for students - Jim Gill. AM and PM shows</t>
  </si>
  <si>
    <t>https://drive.google.com/open?id=1VxF-XZnaWd7FtY1tlMIsj9PQqYCGs3CW</t>
  </si>
  <si>
    <t>https://drive.google.com/open?id=1D546kUrMK4LE5LsfGMDUuTL9n0RSO3I8</t>
  </si>
  <si>
    <t>New books for the Library</t>
  </si>
  <si>
    <t>https://drive.google.com/open?id=1l3az6Gx8woAdhKFkWcxxS9V43xDXrNV9</t>
  </si>
  <si>
    <t>https://drive.google.com/open?id=1s5-UDqEYsKP6wIqelxmqgkyW2euEQAQ5</t>
  </si>
  <si>
    <t>Diane Hanley</t>
  </si>
  <si>
    <t>Assembly</t>
  </si>
  <si>
    <t>New Playground equipment storage bins &amp; Nerf footballs</t>
  </si>
  <si>
    <t>https://drive.google.com/open?id=1lFoGNo8bmPrdlMx8ZuJfH-zcZGIA3BlW</t>
  </si>
  <si>
    <t>https://drive.google.com/open?id=1YfxCAKqm7redc59HkRnO1DHBwvsHABkZ</t>
  </si>
  <si>
    <t>Recess Rubber Basketballs</t>
  </si>
  <si>
    <t>https://drive.google.com/open?id=1g7B1NO5cxXoFNUhjoFgR_Yd73hHcmUL7</t>
  </si>
  <si>
    <t>https://drive.google.com/open?id=1hK77sZiRBDafcJcSsMGO6VnYG2YD1M5d</t>
  </si>
  <si>
    <t>Recess Wiffle Balls</t>
  </si>
  <si>
    <t>https://drive.google.com/open?id=1LWH10FcbEDlTMMxIW_u-cLWiVAib2cKK</t>
  </si>
  <si>
    <t>https://drive.google.com/open?id=1zVZifxMHOoTLUR5LCbrzGUjiFd5-v2XK</t>
  </si>
  <si>
    <t>Assembly: Superheroes Then and Now (History)</t>
  </si>
  <si>
    <t>https://drive.google.com/open?id=1SrHWIQPFoTWlyvK9eXQIy1RWOLk_kGUk</t>
  </si>
  <si>
    <t>https://drive.google.com/open?id=1_fNo6bTeuxGtgJwmGd4LjhvvLH8xxDxd</t>
  </si>
  <si>
    <t>Julie Kirkeeng</t>
  </si>
  <si>
    <t>jkirkeeng@nlsd122.org</t>
  </si>
  <si>
    <t>Superheroes Then &amp; Now Program</t>
  </si>
  <si>
    <t>https://drive.google.com/open?id=1fkrinJqvSyKuLq9S6v6CoqoM8IBiqi_Q</t>
  </si>
  <si>
    <t>https://drive.google.com/open?id=1U9u5Rt7K2reRqP9BjVfQjhovOLHsBbnh</t>
  </si>
  <si>
    <t>Library Books</t>
  </si>
  <si>
    <t>https://drive.google.com/open?id=1n_VGcz7XsttasamyjNhVE3cFHlU6W4Lr</t>
  </si>
  <si>
    <t>https://drive.google.com/open?id=1Qt5XbyFvlfNWP3AGkGBF4_g7lloS_R-c</t>
  </si>
  <si>
    <t>jjuergens1@gmail.com</t>
  </si>
  <si>
    <t>End of the year May Celebration Days items</t>
  </si>
  <si>
    <t>https://drive.google.com/open?id=1zuUOokr9YLCaP2JwDUTvyY1VeZPv6vit</t>
  </si>
  <si>
    <t>https://drive.google.com/open?id=1gjoezHYAnjb5x5reEoBss18Y_kuIq_ou</t>
  </si>
  <si>
    <t>Rita Sexauer</t>
  </si>
  <si>
    <t>Footballs for recess</t>
  </si>
  <si>
    <t>https://drive.google.com/open?id=1ZALgmegmP0HkpRj7jDnO4YV8PqoZcYym</t>
  </si>
  <si>
    <t>https://drive.google.com/open?id=1vfMPntrXwwOs_rg59vUA_MQO7KeHBBY_</t>
  </si>
  <si>
    <t>https://drive.google.com/open?id=1jGCE7z0YnqayZcR83XuLmzMQVlWejWw1</t>
  </si>
  <si>
    <t>https://drive.google.com/open?id=1bPSWLyOealwCsKyNzfjiwRreU4a4A4-U</t>
  </si>
  <si>
    <t>Author appearance</t>
  </si>
  <si>
    <t>https://drive.google.com/open?id=1vX04TB4gC3_c48P7sIl97fdsVtjhy_4g</t>
  </si>
  <si>
    <t>https://drive.google.com/open?id=1IU0NvAlKDfxckvXtRFPP6X2HvgEe9oIc</t>
  </si>
  <si>
    <t>Playground equipment</t>
  </si>
  <si>
    <t>https://drive.google.com/open?id=19BatQg7FBfSyvtnzBTpbF9mE7b1tXiOn</t>
  </si>
  <si>
    <t>https://drive.google.com/open?id=1kLuoShW01kmnKjmMniJ8lMcHMiym3IL6</t>
  </si>
  <si>
    <t>https://drive.google.com/open?id=1jSol2vlwiQRMPUkrB-JLiROuPwQJ2tKY</t>
  </si>
  <si>
    <t>https://drive.google.com/open?id=1o2ySPQk6hh7JPfdklsLK-teUa_nf-CUY</t>
  </si>
  <si>
    <t>PE Takeover with LWSRA-Day of adapted sports ed and experience for PE classes</t>
  </si>
  <si>
    <t>https://drive.google.com/open?id=1aH6Th5Y3ftWd0t2JNpg-ZowU5Rwt4gNq</t>
  </si>
  <si>
    <t>https://drive.google.com/open?id=1w7EPPF-Aza86iKhasNoGAQQCJRfWaVEH</t>
  </si>
  <si>
    <t>Julie Negri</t>
  </si>
  <si>
    <t>Jnegri@nlsd122.org</t>
  </si>
  <si>
    <t>Assembly: Bright Ideas of Thomas Edison</t>
  </si>
  <si>
    <t>https://drive.google.com/open?id=14qu64nx96siRTF_WhPSlAUOea_xYaCx3</t>
  </si>
  <si>
    <t>https://drive.google.com/open?id=142aFztmfRIPVfUGU8AIzNSl5Ej-Izh2W</t>
  </si>
  <si>
    <t>Rainbow Mighty Mesh Bags for P.E. Balls (The Invoice is for $275.65, but I know we don't have that much to cover. So, if you can cover some it, that would be greatly appreciated)</t>
  </si>
  <si>
    <t>https://drive.google.com/open?id=1YKOcro0Bnd-zJvOzfl_BX-IBK4T9X4_f</t>
  </si>
  <si>
    <t>https://drive.google.com/open?id=1MRV3hAHFrv2Tw3ZR56QLEXP28HvhJgVi</t>
  </si>
  <si>
    <t>VOID 1638</t>
  </si>
  <si>
    <t>Pat Szeblewski</t>
  </si>
  <si>
    <t>As of 5/31/2023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</si>
</sst>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7" fontId="3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7" fontId="2" fillId="0" borderId="0" xfId="0" applyNumberFormat="1" applyFont="1" applyAlignment="1" applyProtection="1">
      <alignment horizontal="centerContinuous"/>
      <protection locked="0"/>
    </xf>
    <xf numFmtId="7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Continuous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7" fontId="3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7" fontId="3" fillId="0" borderId="0" xfId="0" applyNumberFormat="1" applyFont="1" applyAlignment="1" applyProtection="1">
      <alignment horizontal="right"/>
      <protection locked="0"/>
    </xf>
    <xf numFmtId="7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7" fontId="11" fillId="0" borderId="0" xfId="0" applyNumberFormat="1" applyFont="1" applyProtection="1">
      <protection locked="0"/>
    </xf>
    <xf numFmtId="7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left"/>
      <protection locked="0"/>
    </xf>
    <xf numFmtId="7" fontId="14" fillId="0" borderId="0" xfId="0" applyNumberFormat="1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7" fontId="3" fillId="0" borderId="1" xfId="0" applyNumberFormat="1" applyFont="1" applyBorder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Continuous"/>
      <protection locked="0"/>
    </xf>
    <xf numFmtId="7" fontId="3" fillId="0" borderId="0" xfId="0" applyNumberFormat="1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/>
      <protection locked="0"/>
    </xf>
    <xf numFmtId="7" fontId="18" fillId="0" borderId="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7" fontId="3" fillId="0" borderId="2" xfId="0" applyNumberFormat="1" applyFont="1" applyBorder="1" applyProtection="1">
      <protection locked="0"/>
    </xf>
    <xf numFmtId="0" fontId="18" fillId="0" borderId="2" xfId="0" applyFont="1" applyBorder="1" applyProtection="1">
      <protection locked="0"/>
    </xf>
    <xf numFmtId="1" fontId="3" fillId="0" borderId="0" xfId="0" applyNumberFormat="1" applyFont="1" applyProtection="1">
      <protection locked="0"/>
    </xf>
    <xf numFmtId="14" fontId="18" fillId="0" borderId="0" xfId="0" applyNumberFormat="1" applyFont="1" applyAlignment="1" applyProtection="1">
      <alignment horizontal="centerContinuous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Continuous"/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7" fontId="2" fillId="0" borderId="0" xfId="0" applyNumberFormat="1" applyFont="1" applyAlignment="1" applyProtection="1">
      <alignment horizontal="right"/>
      <protection locked="0"/>
    </xf>
    <xf numFmtId="0" fontId="2" fillId="0" borderId="0" xfId="1" applyNumberFormat="1" applyFont="1" applyAlignment="1" applyProtection="1">
      <alignment horizontal="right"/>
      <protection locked="0"/>
    </xf>
    <xf numFmtId="7" fontId="22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7" fontId="24" fillId="0" borderId="0" xfId="1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right"/>
      <protection locked="0"/>
    </xf>
    <xf numFmtId="14" fontId="24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 locked="0"/>
    </xf>
    <xf numFmtId="7" fontId="25" fillId="0" borderId="0" xfId="1" applyNumberFormat="1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4" fillId="0" borderId="0" xfId="1" applyNumberFormat="1" applyFont="1" applyAlignment="1" applyProtection="1">
      <alignment horizontal="right"/>
      <protection locked="0"/>
    </xf>
    <xf numFmtId="14" fontId="8" fillId="0" borderId="0" xfId="0" applyNumberFormat="1" applyFont="1" applyProtection="1">
      <protection locked="0"/>
    </xf>
    <xf numFmtId="14" fontId="8" fillId="0" borderId="0" xfId="0" quotePrefix="1" applyNumberFormat="1" applyFont="1" applyProtection="1">
      <protection locked="0"/>
    </xf>
    <xf numFmtId="0" fontId="8" fillId="0" borderId="0" xfId="0" applyFont="1" applyProtection="1">
      <protection locked="0"/>
    </xf>
    <xf numFmtId="7" fontId="26" fillId="0" borderId="0" xfId="0" applyNumberFormat="1" applyFont="1" applyAlignment="1" applyProtection="1">
      <alignment horizontal="right"/>
      <protection locked="0"/>
    </xf>
    <xf numFmtId="7" fontId="24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7" fontId="0" fillId="0" borderId="0" xfId="0" applyNumberFormat="1" applyProtection="1">
      <protection locked="0"/>
    </xf>
    <xf numFmtId="8" fontId="0" fillId="0" borderId="0" xfId="0" applyNumberFormat="1" applyAlignment="1" applyProtection="1">
      <alignment horizontal="left"/>
      <protection locked="0"/>
    </xf>
    <xf numFmtId="44" fontId="2" fillId="0" borderId="0" xfId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7" fontId="0" fillId="0" borderId="0" xfId="0" applyNumberFormat="1" applyAlignment="1" applyProtection="1">
      <alignment horizontal="left"/>
      <protection locked="0"/>
    </xf>
    <xf numFmtId="8" fontId="0" fillId="0" borderId="0" xfId="0" applyNumberFormat="1" applyProtection="1">
      <protection locked="0"/>
    </xf>
    <xf numFmtId="7" fontId="18" fillId="0" borderId="3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Protection="1">
      <protection locked="0"/>
    </xf>
    <xf numFmtId="7" fontId="3" fillId="0" borderId="4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44" fontId="0" fillId="0" borderId="0" xfId="1" applyFont="1" applyProtection="1">
      <protection locked="0"/>
    </xf>
    <xf numFmtId="6" fontId="0" fillId="0" borderId="0" xfId="0" applyNumberForma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7" fontId="3" fillId="0" borderId="3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7" fontId="3" fillId="0" borderId="2" xfId="0" quotePrefix="1" applyNumberFormat="1" applyFont="1" applyBorder="1" applyProtection="1">
      <protection locked="0"/>
    </xf>
    <xf numFmtId="8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7" fontId="16" fillId="0" borderId="0" xfId="0" applyNumberFormat="1" applyFont="1"/>
    <xf numFmtId="7" fontId="3" fillId="0" borderId="0" xfId="0" applyNumberFormat="1" applyFont="1"/>
    <xf numFmtId="7" fontId="3" fillId="0" borderId="0" xfId="0" applyNumberFormat="1" applyFont="1" applyAlignment="1">
      <alignment horizontal="right"/>
    </xf>
    <xf numFmtId="7" fontId="28" fillId="0" borderId="0" xfId="0" applyNumberFormat="1" applyFont="1" applyProtection="1">
      <protection locked="0"/>
    </xf>
    <xf numFmtId="7" fontId="11" fillId="0" borderId="0" xfId="0" applyNumberFormat="1" applyFont="1"/>
    <xf numFmtId="7" fontId="3" fillId="0" borderId="1" xfId="0" applyNumberFormat="1" applyFont="1" applyBorder="1"/>
    <xf numFmtId="0" fontId="11" fillId="0" borderId="0" xfId="0" applyFont="1" applyAlignment="1" applyProtection="1">
      <alignment horizontal="left"/>
      <protection locked="0"/>
    </xf>
    <xf numFmtId="0" fontId="29" fillId="0" borderId="6" xfId="2" applyBorder="1"/>
    <xf numFmtId="7" fontId="0" fillId="0" borderId="0" xfId="0" applyNumberFormat="1" applyAlignment="1" applyProtection="1">
      <alignment horizontal="center"/>
      <protection locked="0"/>
    </xf>
    <xf numFmtId="7" fontId="11" fillId="0" borderId="7" xfId="0" applyNumberFormat="1" applyFont="1" applyBorder="1"/>
    <xf numFmtId="0" fontId="6" fillId="0" borderId="8" xfId="0" applyFont="1" applyBorder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2" fillId="0" borderId="9" xfId="0" applyFont="1" applyBorder="1" applyAlignment="1">
      <alignment wrapText="1"/>
    </xf>
    <xf numFmtId="0" fontId="2" fillId="0" borderId="0" xfId="0" applyFont="1"/>
    <xf numFmtId="0" fontId="31" fillId="0" borderId="9" xfId="4" applyBorder="1" applyAlignment="1">
      <alignment wrapText="1"/>
    </xf>
    <xf numFmtId="22" fontId="2" fillId="0" borderId="9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31" fillId="0" borderId="9" xfId="4" applyBorder="1" applyAlignment="1">
      <alignment vertical="center"/>
    </xf>
    <xf numFmtId="8" fontId="2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32" fillId="0" borderId="9" xfId="4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3" fontId="2" fillId="0" borderId="0" xfId="3" applyFont="1" applyProtection="1">
      <protection locked="0"/>
    </xf>
    <xf numFmtId="6" fontId="2" fillId="0" borderId="9" xfId="0" applyNumberFormat="1" applyFont="1" applyBorder="1" applyAlignment="1">
      <alignment horizontal="right" wrapText="1"/>
    </xf>
    <xf numFmtId="43" fontId="2" fillId="0" borderId="9" xfId="3" applyFont="1" applyBorder="1" applyAlignment="1">
      <alignment horizontal="right" wrapText="1"/>
    </xf>
    <xf numFmtId="0" fontId="13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5" fontId="13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/>
    <xf numFmtId="164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4</xdr:col>
      <xdr:colOff>38100</xdr:colOff>
      <xdr:row>1</xdr:row>
      <xdr:rowOff>205740</xdr:rowOff>
    </xdr:to>
    <xdr:pic>
      <xdr:nvPicPr>
        <xdr:cNvPr id="1651" name="Picture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5520" y="0"/>
          <a:ext cx="179070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464820</xdr:colOff>
      <xdr:row>0</xdr:row>
      <xdr:rowOff>60960</xdr:rowOff>
    </xdr:from>
    <xdr:to>
      <xdr:col>3</xdr:col>
      <xdr:colOff>594360</xdr:colOff>
      <xdr:row>0</xdr:row>
      <xdr:rowOff>1562100</xdr:rowOff>
    </xdr:to>
    <xdr:pic>
      <xdr:nvPicPr>
        <xdr:cNvPr id="5276" name="Picture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0960"/>
          <a:ext cx="179070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an" refreshedDate="45096.914379513888" createdVersion="8" refreshedVersion="8" minRefreshableVersion="3" recordCount="51" xr:uid="{3B4C96EE-821E-49BC-9480-84C8228E1304}">
  <cacheSource type="worksheet">
    <worksheetSource ref="B1:H1048576" sheet="Google Form Report"/>
  </cacheSource>
  <cacheFields count="7">
    <cacheField name="School" numFmtId="0">
      <sharedItems containsBlank="1" count="13">
        <s v="Oakview"/>
        <s v="Haines"/>
        <s v="Nelson Prairie"/>
        <s v="Liberty"/>
        <s v="Spencer Pointe"/>
        <s v="Spencer Crossing"/>
        <s v="Nelson Ridge"/>
        <s v="Bentley"/>
        <s v="Martino"/>
        <s v="Tyler"/>
        <s v="Spencer Trail"/>
        <s v="Cherry Hill"/>
        <m/>
      </sharedItems>
    </cacheField>
    <cacheField name="Contact Name" numFmtId="0">
      <sharedItems containsBlank="1"/>
    </cacheField>
    <cacheField name="Contact Email" numFmtId="0">
      <sharedItems containsBlank="1"/>
    </cacheField>
    <cacheField name="Amount" numFmtId="0">
      <sharedItems containsString="0" containsBlank="1" containsNumber="1" minValue="-1250" maxValue="1839.96"/>
    </cacheField>
    <cacheField name="Check #" numFmtId="0">
      <sharedItems containsBlank="1" containsMixedTypes="1" containsNumber="1" containsInteger="1" minValue="1470" maxValue="1684"/>
    </cacheField>
    <cacheField name="Description of purchase" numFmtId="0">
      <sharedItems containsBlank="1"/>
    </cacheField>
    <cacheField name="Type of Expense" numFmtId="0">
      <sharedItems containsBlank="1" count="5">
        <s v="School Account"/>
        <s v="Specials"/>
        <m/>
        <s v="Playground Cart" u="1"/>
        <s v="Ar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s v="Theresa Baumann"/>
    <s v="Tbaumann@nlsd122.org"/>
    <n v="350"/>
    <n v="1471"/>
    <s v="Midwest School Shows-Assembly 45 minute Cool to be Kind Program"/>
    <x v="0"/>
  </r>
  <r>
    <x v="1"/>
    <s v="Theresa Baumann"/>
    <s v="Tbaumann@nlsd122.org"/>
    <n v="350"/>
    <n v="1471"/>
    <s v="Midwest School Shows-Assembly 45 minute Cool to be Kind Program (50/50 split between Oakview &amp; Haines)"/>
    <x v="0"/>
  </r>
  <r>
    <x v="0"/>
    <s v="Theresa Baumann"/>
    <s v="Tbaumann@nlsd122.org"/>
    <n v="52.75"/>
    <n v="1474"/>
    <s v="Indoor Recess games"/>
    <x v="1"/>
  </r>
  <r>
    <x v="2"/>
    <s v="Jen Young"/>
    <s v="jyoung@nlsd122.org"/>
    <n v="1070"/>
    <n v="1470"/>
    <s v="Pumpkins for onsite pumpkin patch"/>
    <x v="0"/>
  </r>
  <r>
    <x v="0"/>
    <s v="Theresa Baumann"/>
    <s v="Tbaumann@nlsd122.org"/>
    <n v="42.58"/>
    <n v="1475"/>
    <s v="Art Project with students- Fabric, Cotton balls and Knitting needles."/>
    <x v="1"/>
  </r>
  <r>
    <x v="3"/>
    <s v="Shane Street"/>
    <s v="sstreet@nlsd122.org"/>
    <n v="1839.96"/>
    <n v="1472"/>
    <s v="Spot lights for our stage to be used with plays, musicals, and concerts."/>
    <x v="0"/>
  </r>
  <r>
    <x v="1"/>
    <s v="Michelle Hall--principal"/>
    <s v="mhall@nlsd122.org"/>
    <n v="927.98"/>
    <n v="1498"/>
    <s v="pumpkins for the Haines pumpkin patch"/>
    <x v="0"/>
  </r>
  <r>
    <x v="2"/>
    <s v="Jen Young"/>
    <s v="jyoung@nlsd122.org"/>
    <n v="300"/>
    <n v="1526"/>
    <s v="Cartoonist all-school assembly"/>
    <x v="0"/>
  </r>
  <r>
    <x v="1"/>
    <s v="Michelle Hall"/>
    <s v="mhall@nlsd122.org"/>
    <n v="600"/>
    <n v="1557"/>
    <s v="playground supplies for outdoor play"/>
    <x v="1"/>
  </r>
  <r>
    <x v="4"/>
    <s v="RITA SEXAUER"/>
    <s v="rsexauer@nlsd122.org"/>
    <n v="900"/>
    <n v="1575"/>
    <s v="The Pro Kids Show Assembly"/>
    <x v="0"/>
  </r>
  <r>
    <x v="4"/>
    <s v="RITA SEXAUER"/>
    <s v="rsexauer@nlsd122.org"/>
    <n v="625"/>
    <n v="1576"/>
    <s v="Tall Tales Student Assembly by T. Lynch"/>
    <x v="0"/>
  </r>
  <r>
    <x v="5"/>
    <s v="Sandra Evans"/>
    <s v="sevans@nlsd122.org"/>
    <n v="200"/>
    <n v="1577"/>
    <s v="Zoom Assembly for entire school"/>
    <x v="0"/>
  </r>
  <r>
    <x v="6"/>
    <s v="Peggy Lambert"/>
    <s v="plambert@nlsd122.org"/>
    <n v="995"/>
    <n v="1578"/>
    <s v="Matt Wilhelm Assembly"/>
    <x v="0"/>
  </r>
  <r>
    <x v="7"/>
    <s v="Mary Zastro"/>
    <s v="mzastro@nlsd122.org"/>
    <n v="850"/>
    <n v="1560"/>
    <s v="Jim Jones Basketball Assembly"/>
    <x v="0"/>
  </r>
  <r>
    <x v="7"/>
    <s v="Mary Zastro"/>
    <s v="mzastro@nlsd122.org"/>
    <n v="88.79"/>
    <n v="1561"/>
    <s v="outdoor Recess cart"/>
    <x v="1"/>
  </r>
  <r>
    <x v="7"/>
    <s v="Mary Zastro"/>
    <s v="mzastro@nlsd122.org"/>
    <n v="116.99"/>
    <n v="1562"/>
    <s v="Karaoke machine for school"/>
    <x v="0"/>
  </r>
  <r>
    <x v="7"/>
    <s v="Mary Zastro"/>
    <s v="mzastro@nlsd122.org"/>
    <n v="198.23"/>
    <n v="1587"/>
    <s v="Art supplies for school mural project"/>
    <x v="0"/>
  </r>
  <r>
    <x v="7"/>
    <s v="Mary Zastro"/>
    <s v="mzastro@nlsd122.org"/>
    <n v="590.95000000000005"/>
    <n v="1588"/>
    <s v="Game buzzer system for school"/>
    <x v="0"/>
  </r>
  <r>
    <x v="8"/>
    <s v="Maggie Skurzewski"/>
    <s v="Mskurzewski@nlsd122.org"/>
    <n v="1048.73"/>
    <n v="1589"/>
    <s v="School Backdrop"/>
    <x v="0"/>
  </r>
  <r>
    <x v="7"/>
    <s v="Mary Zastro"/>
    <s v="mzastro@nlsd122.org"/>
    <n v="223.92"/>
    <n v="1595"/>
    <s v="Ukuleles for Music class"/>
    <x v="1"/>
  </r>
  <r>
    <x v="7"/>
    <s v="Mary Zastro"/>
    <s v="mzastro@nlsd122.org"/>
    <n v="239.99"/>
    <n v="1599"/>
    <s v="Hockey sticks for gym"/>
    <x v="1"/>
  </r>
  <r>
    <x v="7"/>
    <s v="Mary Zastro"/>
    <s v="mzastro@nlsd122.org"/>
    <n v="100"/>
    <n v="1600"/>
    <s v="Books for battle of the books"/>
    <x v="0"/>
  </r>
  <r>
    <x v="1"/>
    <s v="Michelle Hall"/>
    <s v="mhall@nlsd122.org"/>
    <n v="303.79000000000002"/>
    <n v="1601"/>
    <s v="Art Night (all school activity) materials for families to participate in Glow Event."/>
    <x v="0"/>
  </r>
  <r>
    <x v="7"/>
    <s v="Mary Zastro"/>
    <s v="mzastro@nlsd122.org"/>
    <n v="525"/>
    <n v="1602"/>
    <s v="Histories for Kids assembly for school"/>
    <x v="0"/>
  </r>
  <r>
    <x v="1"/>
    <s v="Michelle Hall"/>
    <s v="mhall@nlsd122.org"/>
    <n v="218.23"/>
    <n v="1596"/>
    <s v="Author Visit for all grades"/>
    <x v="0"/>
  </r>
  <r>
    <x v="2"/>
    <s v="Jen Young"/>
    <s v="jyoung@nlsd122.org"/>
    <n v="550"/>
    <n v="1597"/>
    <s v="Worlds of Music Assembly - Guy Louis Sferlazza's performance of Black History in American Music"/>
    <x v="0"/>
  </r>
  <r>
    <x v="4"/>
    <s v="RITA SEXAUER"/>
    <s v="rsexauer@nlsd122.org"/>
    <n v="400"/>
    <n v="1598"/>
    <s v="Underground Railroad Assembly"/>
    <x v="0"/>
  </r>
  <r>
    <x v="9"/>
    <s v="Patsy Fisher"/>
    <s v="pfisher@nlsd122.org"/>
    <n v="550"/>
    <n v="1608"/>
    <s v="Black History in American Music Assembly"/>
    <x v="0"/>
  </r>
  <r>
    <x v="4"/>
    <s v="RITA SEXAUER"/>
    <s v="rsexauer@nlsd122.org"/>
    <n v="349.94"/>
    <n v="1622"/>
    <s v="Yard games for recess"/>
    <x v="1"/>
  </r>
  <r>
    <x v="10"/>
    <s v="Jessica Juergens"/>
    <s v="jjuergens@nlsd122.org"/>
    <n v="1200"/>
    <n v="1626"/>
    <s v="Interactive concert for students - Jim Gill. AM and PM shows"/>
    <x v="0"/>
  </r>
  <r>
    <x v="10"/>
    <s v="Jessica Juergens"/>
    <s v="jjuergens@nlsd122.org"/>
    <n v="400"/>
    <n v="1627"/>
    <s v="New books for the Library"/>
    <x v="1"/>
  </r>
  <r>
    <x v="11"/>
    <s v="Diane Hanley"/>
    <m/>
    <n v="1250"/>
    <n v="1628"/>
    <s v="Assembly"/>
    <x v="0"/>
  </r>
  <r>
    <x v="6"/>
    <s v="Peggy Lambert"/>
    <s v="plambert@nlsd122.org"/>
    <n v="200"/>
    <n v="1655"/>
    <s v="New Playground equipment storage bins &amp; Nerf footballs"/>
    <x v="1"/>
  </r>
  <r>
    <x v="0"/>
    <s v="Theresa Baumann"/>
    <s v="Tbaumann@nlsd122.org"/>
    <n v="78.34"/>
    <n v="1656"/>
    <s v="Recess Rubber Basketballs"/>
    <x v="1"/>
  </r>
  <r>
    <x v="0"/>
    <s v="Theresa Baumann"/>
    <s v="Tbaumann@nlsd122.org"/>
    <n v="30.4"/>
    <n v="1657"/>
    <s v="Recess Wiffle Balls"/>
    <x v="1"/>
  </r>
  <r>
    <x v="0"/>
    <s v="Theresa Baumann"/>
    <s v="Tbaumann@nlsd122.org"/>
    <n v="725"/>
    <n v="1658"/>
    <s v="Assembly: Superheroes Then and Now (History)"/>
    <x v="0"/>
  </r>
  <r>
    <x v="5"/>
    <s v="Julie Kirkeeng"/>
    <s v="jkirkeeng@nlsd122.org"/>
    <n v="400"/>
    <n v="1659"/>
    <s v="Superheroes Then &amp; Now Program"/>
    <x v="0"/>
  </r>
  <r>
    <x v="6"/>
    <s v="Peggy Lambert"/>
    <s v="plambert@nlsd122.org"/>
    <n v="200"/>
    <n v="1660"/>
    <s v="Library Books"/>
    <x v="1"/>
  </r>
  <r>
    <x v="10"/>
    <s v="Jessica Juergens"/>
    <s v="jjuergens1@gmail.com"/>
    <n v="794.01"/>
    <n v="1661"/>
    <s v="End of the year May Celebration Days items"/>
    <x v="0"/>
  </r>
  <r>
    <x v="4"/>
    <s v="RITA SEXAUER"/>
    <s v="rsexauer@nlsd122.org"/>
    <n v="75"/>
    <n v="1672"/>
    <s v="Footballs for recess"/>
    <x v="0"/>
  </r>
  <r>
    <x v="4"/>
    <s v="RITA SEXAUER"/>
    <s v="rsexauer@nlsd122.org"/>
    <n v="50.06"/>
    <n v="1674"/>
    <s v="Footballs for recess"/>
    <x v="1"/>
  </r>
  <r>
    <x v="5"/>
    <s v="Julie Kirkeeng"/>
    <s v="jkirkeeng@nlsd122.org"/>
    <n v="450"/>
    <n v="1675"/>
    <s v="Author appearance"/>
    <x v="0"/>
  </r>
  <r>
    <x v="5"/>
    <s v="Julie Kirkeeng"/>
    <s v="jkirkeeng@nlsd122.org"/>
    <n v="183.74"/>
    <n v="1676"/>
    <s v="Playground equipment"/>
    <x v="0"/>
  </r>
  <r>
    <x v="5"/>
    <s v="Julie Kirkeeng"/>
    <s v="jkirkeeng@nlsd122.org"/>
    <n v="292.70999999999998"/>
    <n v="1677"/>
    <s v="Playground equipment"/>
    <x v="1"/>
  </r>
  <r>
    <x v="2"/>
    <s v="Jen Young"/>
    <s v="jyoung@nlsd122.org"/>
    <n v="400"/>
    <n v="1678"/>
    <s v="PE Takeover with LWSRA-Day of adapted sports ed and experience for PE classes"/>
    <x v="0"/>
  </r>
  <r>
    <x v="0"/>
    <s v="Julie Negri"/>
    <s v="Jnegri@nlsd122.org"/>
    <n v="725"/>
    <n v="1683"/>
    <s v="Assembly: Bright Ideas of Thomas Edison"/>
    <x v="0"/>
  </r>
  <r>
    <x v="0"/>
    <s v="Julie Negri"/>
    <s v="Jnegri@nlsd122.org"/>
    <n v="195.93"/>
    <n v="1684"/>
    <s v="Rainbow Mighty Mesh Bags for P.E. Balls (The Invoice is for $275.65, but I know we don't have that much to cover. So, if you can cover some it, that would be greatly appreciated)"/>
    <x v="1"/>
  </r>
  <r>
    <x v="11"/>
    <s v="Diane Hanley"/>
    <m/>
    <n v="-1250"/>
    <s v="VOID 1638"/>
    <s v="Assembly"/>
    <x v="0"/>
  </r>
  <r>
    <x v="11"/>
    <s v="Diane Hanley"/>
    <m/>
    <n v="1250"/>
    <n v="1682"/>
    <s v="Assembly"/>
    <x v="0"/>
  </r>
  <r>
    <x v="3"/>
    <s v="Pat Szeblewski"/>
    <m/>
    <n v="560.04"/>
    <n v="1681"/>
    <m/>
    <x v="0"/>
  </r>
  <r>
    <x v="12"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A36C19-B3D3-4CE1-8BCA-B0EEDC1671FA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E17" firstHeaderRow="1" firstDataRow="2" firstDataCol="1"/>
  <pivotFields count="7">
    <pivotField axis="axisRow" showAll="0">
      <items count="14">
        <item x="1"/>
        <item x="3"/>
        <item x="2"/>
        <item x="0"/>
        <item x="12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showAll="0"/>
    <pivotField showAll="0"/>
    <pivotField axis="axisCol" showAll="0">
      <items count="6">
        <item m="1" x="4"/>
        <item m="1" x="3"/>
        <item x="0"/>
        <item x="2"/>
        <item x="1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4">
    <i>
      <x v="2"/>
    </i>
    <i>
      <x v="3"/>
    </i>
    <i>
      <x v="4"/>
    </i>
    <i t="grand">
      <x/>
    </i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tWMnHaTTylk1BK0LdReuFFg5w0TqT61y" TargetMode="External"/><Relationship Id="rId21" Type="http://schemas.openxmlformats.org/officeDocument/2006/relationships/hyperlink" Target="https://drive.google.com/open?id=1TcIUVZ9kwlGeOvAIJi-AZokkced6mXed" TargetMode="External"/><Relationship Id="rId42" Type="http://schemas.openxmlformats.org/officeDocument/2006/relationships/hyperlink" Target="https://drive.google.com/open?id=1jUExkRFU33Gn0USel5tUuYYgwP0Qvp8J" TargetMode="External"/><Relationship Id="rId47" Type="http://schemas.openxmlformats.org/officeDocument/2006/relationships/hyperlink" Target="https://drive.google.com/open?id=1dXd9g_sK30g7PV3blpGY_MiJGfVJltQB" TargetMode="External"/><Relationship Id="rId63" Type="http://schemas.openxmlformats.org/officeDocument/2006/relationships/hyperlink" Target="https://drive.google.com/open?id=1s5-UDqEYsKP6wIqelxmqgkyW2euEQAQ5" TargetMode="External"/><Relationship Id="rId68" Type="http://schemas.openxmlformats.org/officeDocument/2006/relationships/hyperlink" Target="https://drive.google.com/open?id=1LWH10FcbEDlTMMxIW_u-cLWiVAib2cKK" TargetMode="External"/><Relationship Id="rId84" Type="http://schemas.openxmlformats.org/officeDocument/2006/relationships/hyperlink" Target="https://drive.google.com/open?id=19BatQg7FBfSyvtnzBTpbF9mE7b1tXiOn" TargetMode="External"/><Relationship Id="rId89" Type="http://schemas.openxmlformats.org/officeDocument/2006/relationships/hyperlink" Target="https://drive.google.com/open?id=1w7EPPF-Aza86iKhasNoGAQQCJRfWaVEH" TargetMode="External"/><Relationship Id="rId16" Type="http://schemas.openxmlformats.org/officeDocument/2006/relationships/hyperlink" Target="https://drive.google.com/open?id=1gI7uMynpJYqMt70w2jWecuD8iDD1IkEB" TargetMode="External"/><Relationship Id="rId11" Type="http://schemas.openxmlformats.org/officeDocument/2006/relationships/hyperlink" Target="https://drive.google.com/open?id=1bStIH05cjwrlW7DH2ZiOWPIKzuf6OJEC" TargetMode="External"/><Relationship Id="rId32" Type="http://schemas.openxmlformats.org/officeDocument/2006/relationships/hyperlink" Target="https://drive.google.com/open?id=1cWSDY0J_Y4cZftYMZQO33nwxQ7B-KBu7" TargetMode="External"/><Relationship Id="rId37" Type="http://schemas.openxmlformats.org/officeDocument/2006/relationships/hyperlink" Target="https://drive.google.com/open?id=177rZwizcvuEaI5UCVWUskR5bZpodHWhs" TargetMode="External"/><Relationship Id="rId53" Type="http://schemas.openxmlformats.org/officeDocument/2006/relationships/hyperlink" Target="https://drive.google.com/open?id=1_f-70Rp_XaoqRuoniJWJmr-MGnP2lvF-" TargetMode="External"/><Relationship Id="rId58" Type="http://schemas.openxmlformats.org/officeDocument/2006/relationships/hyperlink" Target="https://drive.google.com/open?id=1FVPef3tc6EtJwotR_B8c0A8sbTl_ASZz" TargetMode="External"/><Relationship Id="rId74" Type="http://schemas.openxmlformats.org/officeDocument/2006/relationships/hyperlink" Target="https://drive.google.com/open?id=1n_VGcz7XsttasamyjNhVE3cFHlU6W4Lr" TargetMode="External"/><Relationship Id="rId79" Type="http://schemas.openxmlformats.org/officeDocument/2006/relationships/hyperlink" Target="https://drive.google.com/open?id=1vfMPntrXwwOs_rg59vUA_MQO7KeHBBY_" TargetMode="External"/><Relationship Id="rId5" Type="http://schemas.openxmlformats.org/officeDocument/2006/relationships/hyperlink" Target="https://drive.google.com/open?id=1L12e_wuEhM8DCapIwyW6nv5nCwdAmtSL" TargetMode="External"/><Relationship Id="rId90" Type="http://schemas.openxmlformats.org/officeDocument/2006/relationships/hyperlink" Target="https://drive.google.com/open?id=14qu64nx96siRTF_WhPSlAUOea_xYaCx3" TargetMode="External"/><Relationship Id="rId22" Type="http://schemas.openxmlformats.org/officeDocument/2006/relationships/hyperlink" Target="https://drive.google.com/open?id=1q4il1GB4k--1MHGyW4hPbigvb4SGKydh" TargetMode="External"/><Relationship Id="rId27" Type="http://schemas.openxmlformats.org/officeDocument/2006/relationships/hyperlink" Target="https://drive.google.com/open?id=1H0bxqZmo1m3ktPoJob_BMNvoSsv1GG6P" TargetMode="External"/><Relationship Id="rId43" Type="http://schemas.openxmlformats.org/officeDocument/2006/relationships/hyperlink" Target="https://drive.google.com/open?id=1F-_mGQocb6RNK-kfWqxOFh3R7h14eQvL" TargetMode="External"/><Relationship Id="rId48" Type="http://schemas.openxmlformats.org/officeDocument/2006/relationships/hyperlink" Target="https://drive.google.com/open?id=1JEl2_GXXAR0Vibf8OxfyS-IOW5VsuA2u" TargetMode="External"/><Relationship Id="rId64" Type="http://schemas.openxmlformats.org/officeDocument/2006/relationships/hyperlink" Target="https://drive.google.com/open?id=1lFoGNo8bmPrdlMx8ZuJfH-zcZGIA3BlW" TargetMode="External"/><Relationship Id="rId69" Type="http://schemas.openxmlformats.org/officeDocument/2006/relationships/hyperlink" Target="https://drive.google.com/open?id=1zVZifxMHOoTLUR5LCbrzGUjiFd5-v2XK" TargetMode="External"/><Relationship Id="rId8" Type="http://schemas.openxmlformats.org/officeDocument/2006/relationships/hyperlink" Target="https://drive.google.com/open?id=1sTiMBMDIsiYtn1UZQTUiWt1_kAAWV_PX" TargetMode="External"/><Relationship Id="rId51" Type="http://schemas.openxmlformats.org/officeDocument/2006/relationships/hyperlink" Target="https://drive.google.com/open?id=1t1NEw-KQVkSMdAPsbN4uBOfM8zPXd6Rn" TargetMode="External"/><Relationship Id="rId72" Type="http://schemas.openxmlformats.org/officeDocument/2006/relationships/hyperlink" Target="https://drive.google.com/open?id=1fkrinJqvSyKuLq9S6v6CoqoM8IBiqi_Q" TargetMode="External"/><Relationship Id="rId80" Type="http://schemas.openxmlformats.org/officeDocument/2006/relationships/hyperlink" Target="https://drive.google.com/open?id=1jGCE7z0YnqayZcR83XuLmzMQVlWejWw1" TargetMode="External"/><Relationship Id="rId85" Type="http://schemas.openxmlformats.org/officeDocument/2006/relationships/hyperlink" Target="https://drive.google.com/open?id=1kLuoShW01kmnKjmMniJ8lMcHMiym3IL6" TargetMode="External"/><Relationship Id="rId93" Type="http://schemas.openxmlformats.org/officeDocument/2006/relationships/hyperlink" Target="https://drive.google.com/open?id=1YKOcro0Bnd-zJvOzfl_BX-IBK4T9X4_f" TargetMode="External"/><Relationship Id="rId3" Type="http://schemas.openxmlformats.org/officeDocument/2006/relationships/hyperlink" Target="https://drive.google.com/open?id=1lTuyGjJQyo7p4N8XX4fkG1c-BOwzYVmN" TargetMode="External"/><Relationship Id="rId12" Type="http://schemas.openxmlformats.org/officeDocument/2006/relationships/hyperlink" Target="https://drive.google.com/open?id=1W0dTsEceHemp8CQ1I7Sl3XJ3hI_bILbz" TargetMode="External"/><Relationship Id="rId17" Type="http://schemas.openxmlformats.org/officeDocument/2006/relationships/hyperlink" Target="https://drive.google.com/open?id=12o6Z4gXCA4LGjHWue7t5SAGC4v5rm4we" TargetMode="External"/><Relationship Id="rId25" Type="http://schemas.openxmlformats.org/officeDocument/2006/relationships/hyperlink" Target="https://drive.google.com/open?id=1dX4Q_lsNCqOB8fkAs3A4gS-ddO7JN5m5" TargetMode="External"/><Relationship Id="rId33" Type="http://schemas.openxmlformats.org/officeDocument/2006/relationships/hyperlink" Target="https://drive.google.com/open?id=1HIWxsI8JHa5zOTRe1I0fPfqvCXEgfOT-" TargetMode="External"/><Relationship Id="rId38" Type="http://schemas.openxmlformats.org/officeDocument/2006/relationships/hyperlink" Target="https://drive.google.com/open?id=1xXAkIejewmx9U2MrN82O9KzrVXC_EVKh" TargetMode="External"/><Relationship Id="rId46" Type="http://schemas.openxmlformats.org/officeDocument/2006/relationships/hyperlink" Target="https://drive.google.com/open?id=1fo7TdluT8YM9UBH7SiAG-DrR82dVsR6W" TargetMode="External"/><Relationship Id="rId59" Type="http://schemas.openxmlformats.org/officeDocument/2006/relationships/hyperlink" Target="https://drive.google.com/open?id=1iNe4YpiB48ffhqP_7AoN929ByLlya8Ar" TargetMode="External"/><Relationship Id="rId67" Type="http://schemas.openxmlformats.org/officeDocument/2006/relationships/hyperlink" Target="https://drive.google.com/open?id=1hK77sZiRBDafcJcSsMGO6VnYG2YD1M5d" TargetMode="External"/><Relationship Id="rId20" Type="http://schemas.openxmlformats.org/officeDocument/2006/relationships/hyperlink" Target="https://drive.google.com/open?id=1g0Nk-TpLVfaDqV-iwPu9wWg_uGKmI18L" TargetMode="External"/><Relationship Id="rId41" Type="http://schemas.openxmlformats.org/officeDocument/2006/relationships/hyperlink" Target="https://drive.google.com/open?id=1UiVa7IN9t2CX0LJt-_cSLJ2__-cERtvb" TargetMode="External"/><Relationship Id="rId54" Type="http://schemas.openxmlformats.org/officeDocument/2006/relationships/hyperlink" Target="https://drive.google.com/open?id=1JfO6QFAGroFntigTXX5AZ5skokb-vbqD" TargetMode="External"/><Relationship Id="rId62" Type="http://schemas.openxmlformats.org/officeDocument/2006/relationships/hyperlink" Target="https://drive.google.com/open?id=1l3az6Gx8woAdhKFkWcxxS9V43xDXrNV9" TargetMode="External"/><Relationship Id="rId70" Type="http://schemas.openxmlformats.org/officeDocument/2006/relationships/hyperlink" Target="https://drive.google.com/open?id=1SrHWIQPFoTWlyvK9eXQIy1RWOLk_kGUk" TargetMode="External"/><Relationship Id="rId75" Type="http://schemas.openxmlformats.org/officeDocument/2006/relationships/hyperlink" Target="https://drive.google.com/open?id=1Qt5XbyFvlfNWP3AGkGBF4_g7lloS_R-c" TargetMode="External"/><Relationship Id="rId83" Type="http://schemas.openxmlformats.org/officeDocument/2006/relationships/hyperlink" Target="https://drive.google.com/open?id=1IU0NvAlKDfxckvXtRFPP6X2HvgEe9oIc" TargetMode="External"/><Relationship Id="rId88" Type="http://schemas.openxmlformats.org/officeDocument/2006/relationships/hyperlink" Target="https://drive.google.com/open?id=1aH6Th5Y3ftWd0t2JNpg-ZowU5Rwt4gNq" TargetMode="External"/><Relationship Id="rId91" Type="http://schemas.openxmlformats.org/officeDocument/2006/relationships/hyperlink" Target="https://drive.google.com/open?id=142aFztmfRIPVfUGU8AIzNSl5Ej-Izh2W" TargetMode="External"/><Relationship Id="rId1" Type="http://schemas.openxmlformats.org/officeDocument/2006/relationships/hyperlink" Target="mailto:nlsd122ptotreasurer@gmail.com" TargetMode="External"/><Relationship Id="rId6" Type="http://schemas.openxmlformats.org/officeDocument/2006/relationships/hyperlink" Target="https://drive.google.com/open?id=1AwZE_DIzgyGrHxpDVRMvemFUwgHARJgn" TargetMode="External"/><Relationship Id="rId15" Type="http://schemas.openxmlformats.org/officeDocument/2006/relationships/hyperlink" Target="https://drive.google.com/open?id=18TbWDWeIKA0wjb4DKBNXjxaTS96YNXSk" TargetMode="External"/><Relationship Id="rId23" Type="http://schemas.openxmlformats.org/officeDocument/2006/relationships/hyperlink" Target="https://drive.google.com/open?id=1hh4yGJfQN8e0HGN-_vTGpUZ6ovkZBONc" TargetMode="External"/><Relationship Id="rId28" Type="http://schemas.openxmlformats.org/officeDocument/2006/relationships/hyperlink" Target="https://drive.google.com/open?id=162L4dRxSAR8j1CvJ9iV8TVfcO5eVDNuo" TargetMode="External"/><Relationship Id="rId36" Type="http://schemas.openxmlformats.org/officeDocument/2006/relationships/hyperlink" Target="https://drive.google.com/open?id=1ZCo9wgkmBbbSPIwu7Aq-fWEAUvjcSMAO" TargetMode="External"/><Relationship Id="rId49" Type="http://schemas.openxmlformats.org/officeDocument/2006/relationships/hyperlink" Target="https://drive.google.com/open?id=1zRLK6MqpwoEFYN-_2mPW2fBsZ0OqcMiH" TargetMode="External"/><Relationship Id="rId57" Type="http://schemas.openxmlformats.org/officeDocument/2006/relationships/hyperlink" Target="https://drive.google.com/open?id=1q83Si7UZq-IGw3tb0y6vOXiXVZWWX_wE" TargetMode="External"/><Relationship Id="rId10" Type="http://schemas.openxmlformats.org/officeDocument/2006/relationships/hyperlink" Target="https://drive.google.com/open?id=1BQ_mgvN75pK6Rv0gQ5KoyFRWvkNCCFsX" TargetMode="External"/><Relationship Id="rId31" Type="http://schemas.openxmlformats.org/officeDocument/2006/relationships/hyperlink" Target="https://drive.google.com/open?id=1pBtfGhMfS6-BCc_1hYEOCFyzn2yCVVDO" TargetMode="External"/><Relationship Id="rId44" Type="http://schemas.openxmlformats.org/officeDocument/2006/relationships/hyperlink" Target="https://drive.google.com/open?id=1ISoyTav-Fvjyi3H2dHfIkuQMTDLCuTh1" TargetMode="External"/><Relationship Id="rId52" Type="http://schemas.openxmlformats.org/officeDocument/2006/relationships/hyperlink" Target="https://drive.google.com/open?id=16KC1LvYJuOA3ISxKLck1kBDZ5VbhW_P6" TargetMode="External"/><Relationship Id="rId60" Type="http://schemas.openxmlformats.org/officeDocument/2006/relationships/hyperlink" Target="https://drive.google.com/open?id=1VxF-XZnaWd7FtY1tlMIsj9PQqYCGs3CW" TargetMode="External"/><Relationship Id="rId65" Type="http://schemas.openxmlformats.org/officeDocument/2006/relationships/hyperlink" Target="https://drive.google.com/open?id=1YfxCAKqm7redc59HkRnO1DHBwvsHABkZ" TargetMode="External"/><Relationship Id="rId73" Type="http://schemas.openxmlformats.org/officeDocument/2006/relationships/hyperlink" Target="https://drive.google.com/open?id=1U9u5Rt7K2reRqP9BjVfQjhovOLHsBbnh" TargetMode="External"/><Relationship Id="rId78" Type="http://schemas.openxmlformats.org/officeDocument/2006/relationships/hyperlink" Target="https://drive.google.com/open?id=1ZALgmegmP0HkpRj7jDnO4YV8PqoZcYym" TargetMode="External"/><Relationship Id="rId81" Type="http://schemas.openxmlformats.org/officeDocument/2006/relationships/hyperlink" Target="https://drive.google.com/open?id=1bPSWLyOealwCsKyNzfjiwRreU4a4A4-U" TargetMode="External"/><Relationship Id="rId86" Type="http://schemas.openxmlformats.org/officeDocument/2006/relationships/hyperlink" Target="https://drive.google.com/open?id=1jSol2vlwiQRMPUkrB-JLiROuPwQJ2tKY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open?id=1YTtKIVGDntLof6eL09SQjeR8PEed9-aA" TargetMode="External"/><Relationship Id="rId9" Type="http://schemas.openxmlformats.org/officeDocument/2006/relationships/hyperlink" Target="https://drive.google.com/open?id=1IujoSGwtuZEbplksHmrw9X0RYno0XIZD" TargetMode="External"/><Relationship Id="rId13" Type="http://schemas.openxmlformats.org/officeDocument/2006/relationships/hyperlink" Target="https://drive.google.com/open?id=1KMGyuOVUlW3VM1BFXpbWe40vQhi-3Uid" TargetMode="External"/><Relationship Id="rId18" Type="http://schemas.openxmlformats.org/officeDocument/2006/relationships/hyperlink" Target="https://drive.google.com/open?id=15kuaOv9JMlxWHT0ZhKxRvfGl4dKxi3k-" TargetMode="External"/><Relationship Id="rId39" Type="http://schemas.openxmlformats.org/officeDocument/2006/relationships/hyperlink" Target="https://drive.google.com/open?id=1lTuyGjJQyo7p4N8XX4fkG1c-BOwzYVmN" TargetMode="External"/><Relationship Id="rId34" Type="http://schemas.openxmlformats.org/officeDocument/2006/relationships/hyperlink" Target="https://drive.google.com/open?id=1HDpiCHy61hZ0x0aargn_X-DjqEHrmx4q" TargetMode="External"/><Relationship Id="rId50" Type="http://schemas.openxmlformats.org/officeDocument/2006/relationships/hyperlink" Target="https://drive.google.com/open?id=1G8SgUuspyyZCeYRcQU9VUw7lU9amslIm" TargetMode="External"/><Relationship Id="rId55" Type="http://schemas.openxmlformats.org/officeDocument/2006/relationships/hyperlink" Target="https://drive.google.com/open?id=1LffM0uH4lgmypLLBNcx-NV43yxlKQ3ii" TargetMode="External"/><Relationship Id="rId76" Type="http://schemas.openxmlformats.org/officeDocument/2006/relationships/hyperlink" Target="https://drive.google.com/open?id=1zuUOokr9YLCaP2JwDUTvyY1VeZPv6vit" TargetMode="External"/><Relationship Id="rId7" Type="http://schemas.openxmlformats.org/officeDocument/2006/relationships/hyperlink" Target="https://drive.google.com/open?id=1fNwXJfHg14Kw3uOqCf9SRrGXThfl6CYq" TargetMode="External"/><Relationship Id="rId71" Type="http://schemas.openxmlformats.org/officeDocument/2006/relationships/hyperlink" Target="https://drive.google.com/open?id=1_fNo6bTeuxGtgJwmGd4LjhvvLH8xxDxd" TargetMode="External"/><Relationship Id="rId92" Type="http://schemas.openxmlformats.org/officeDocument/2006/relationships/hyperlink" Target="https://drive.google.com/open?id=1MRV3hAHFrv2Tw3ZR56QLEXP28HvhJgVi" TargetMode="External"/><Relationship Id="rId2" Type="http://schemas.openxmlformats.org/officeDocument/2006/relationships/hyperlink" Target="https://drive.google.com/open?id=1xXAkIejewmx9U2MrN82O9KzrVXC_EVKh" TargetMode="External"/><Relationship Id="rId29" Type="http://schemas.openxmlformats.org/officeDocument/2006/relationships/hyperlink" Target="https://drive.google.com/open?id=12muUQdqQFT9Mtnmw71cUXXo4TaAlG6D9" TargetMode="External"/><Relationship Id="rId24" Type="http://schemas.openxmlformats.org/officeDocument/2006/relationships/hyperlink" Target="https://drive.google.com/open?id=1qjWiQzzroHjFAyneKPdDDdbrjTxXyhzQ" TargetMode="External"/><Relationship Id="rId40" Type="http://schemas.openxmlformats.org/officeDocument/2006/relationships/hyperlink" Target="https://drive.google.com/open?id=1hm2JSGQSY2o8Rjijyr_fd8hjve8RJeAp" TargetMode="External"/><Relationship Id="rId45" Type="http://schemas.openxmlformats.org/officeDocument/2006/relationships/hyperlink" Target="https://drive.google.com/open?id=15D254EHt8wMfOI1E77jSJr3uJe7iwGAT" TargetMode="External"/><Relationship Id="rId66" Type="http://schemas.openxmlformats.org/officeDocument/2006/relationships/hyperlink" Target="https://drive.google.com/open?id=1g7B1NO5cxXoFNUhjoFgR_Yd73hHcmUL7" TargetMode="External"/><Relationship Id="rId87" Type="http://schemas.openxmlformats.org/officeDocument/2006/relationships/hyperlink" Target="https://drive.google.com/open?id=1o2ySPQk6hh7JPfdklsLK-teUa_nf-CUY" TargetMode="External"/><Relationship Id="rId61" Type="http://schemas.openxmlformats.org/officeDocument/2006/relationships/hyperlink" Target="https://drive.google.com/open?id=1D546kUrMK4LE5LsfGMDUuTL9n0RSO3I8" TargetMode="External"/><Relationship Id="rId82" Type="http://schemas.openxmlformats.org/officeDocument/2006/relationships/hyperlink" Target="https://drive.google.com/open?id=1vX04TB4gC3_c48P7sIl97fdsVtjhy_4g" TargetMode="External"/><Relationship Id="rId19" Type="http://schemas.openxmlformats.org/officeDocument/2006/relationships/hyperlink" Target="https://drive.google.com/open?id=15qvBvQH0e_ZiKGTPq72qH9ieejy9F0Wp" TargetMode="External"/><Relationship Id="rId14" Type="http://schemas.openxmlformats.org/officeDocument/2006/relationships/hyperlink" Target="https://drive.google.com/open?id=1D5HnRV2JAergS2EgyDYmhHtg06aWE0qH" TargetMode="External"/><Relationship Id="rId30" Type="http://schemas.openxmlformats.org/officeDocument/2006/relationships/hyperlink" Target="https://drive.google.com/open?id=1EUyINBRonI96flzNA0nvkJvq9ZKlDI42" TargetMode="External"/><Relationship Id="rId35" Type="http://schemas.openxmlformats.org/officeDocument/2006/relationships/hyperlink" Target="https://drive.google.com/open?id=1mCkyoLRLflg_eloWC_HpAr47Fj_7Cnae" TargetMode="External"/><Relationship Id="rId56" Type="http://schemas.openxmlformats.org/officeDocument/2006/relationships/hyperlink" Target="https://drive.google.com/open?id=1WMZk8RvttOIHprQWcEiN08fv0jAwgNdT" TargetMode="External"/><Relationship Id="rId77" Type="http://schemas.openxmlformats.org/officeDocument/2006/relationships/hyperlink" Target="https://drive.google.com/open?id=1gjoezHYAnjb5x5reEoBss18Y_kuIq_o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>
      <selection activeCell="D16" sqref="D16"/>
    </sheetView>
  </sheetViews>
  <sheetFormatPr defaultColWidth="8" defaultRowHeight="13.2" x14ac:dyDescent="0.25"/>
  <cols>
    <col min="1" max="1" width="8" style="4" customWidth="1"/>
    <col min="2" max="2" width="6" style="4" customWidth="1"/>
    <col min="3" max="3" width="20" style="1" customWidth="1"/>
    <col min="4" max="4" width="24.44140625" style="8" customWidth="1"/>
    <col min="5" max="5" width="15.77734375" style="8" customWidth="1"/>
    <col min="6" max="6" width="21.88671875" style="8" customWidth="1"/>
    <col min="7" max="7" width="32.109375" style="8" hidden="1" customWidth="1"/>
    <col min="8" max="8" width="9.33203125" style="1" bestFit="1" customWidth="1"/>
    <col min="9" max="9" width="8.21875" style="1" bestFit="1" customWidth="1"/>
    <col min="10" max="10" width="10.44140625" style="1" bestFit="1" customWidth="1"/>
    <col min="11" max="16384" width="8" style="1"/>
  </cols>
  <sheetData>
    <row r="1" spans="1:9" ht="102" customHeight="1" x14ac:dyDescent="0.25"/>
    <row r="2" spans="1:9" ht="21.75" customHeight="1" x14ac:dyDescent="0.25"/>
    <row r="3" spans="1:9" ht="22.8" x14ac:dyDescent="0.4">
      <c r="A3" s="27"/>
      <c r="B3" s="30"/>
      <c r="C3" s="137" t="s">
        <v>22</v>
      </c>
      <c r="D3" s="137"/>
      <c r="E3" s="137"/>
      <c r="F3" s="30"/>
      <c r="G3" s="29"/>
    </row>
    <row r="4" spans="1:9" ht="22.8" x14ac:dyDescent="0.4">
      <c r="A4" s="27"/>
      <c r="B4" s="30"/>
      <c r="C4" s="138" t="s">
        <v>34</v>
      </c>
      <c r="D4" s="139"/>
      <c r="E4" s="139"/>
      <c r="F4" s="30"/>
      <c r="G4" s="29"/>
    </row>
    <row r="5" spans="1:9" ht="22.8" x14ac:dyDescent="0.4">
      <c r="A5" s="27"/>
      <c r="B5" s="31"/>
      <c r="C5" s="138">
        <v>45077</v>
      </c>
      <c r="D5" s="139"/>
      <c r="E5" s="139"/>
      <c r="F5" s="27"/>
      <c r="G5" s="29"/>
    </row>
    <row r="6" spans="1:9" ht="15" x14ac:dyDescent="0.25">
      <c r="A6" s="27"/>
      <c r="B6" s="27"/>
      <c r="C6" s="27"/>
      <c r="D6" s="26"/>
      <c r="E6" s="26"/>
      <c r="F6" s="27"/>
      <c r="G6" s="28"/>
    </row>
    <row r="7" spans="1:9" ht="15" x14ac:dyDescent="0.25">
      <c r="A7" s="27"/>
      <c r="B7" s="26"/>
      <c r="C7" s="26"/>
      <c r="D7" s="26"/>
      <c r="E7" s="26"/>
      <c r="F7" s="26"/>
      <c r="G7" s="28"/>
    </row>
    <row r="8" spans="1:9" ht="15" x14ac:dyDescent="0.25">
      <c r="A8" s="27"/>
      <c r="B8" s="27"/>
      <c r="C8" s="27"/>
      <c r="D8" s="26"/>
      <c r="E8" s="26"/>
      <c r="F8" s="28"/>
      <c r="G8" s="32"/>
    </row>
    <row r="9" spans="1:9" ht="17.399999999999999" x14ac:dyDescent="0.3">
      <c r="A9" s="27"/>
      <c r="B9" s="36" t="s">
        <v>19</v>
      </c>
      <c r="C9" s="22"/>
      <c r="D9" s="25"/>
      <c r="E9" s="25"/>
      <c r="F9" s="21"/>
      <c r="G9" s="21"/>
    </row>
    <row r="10" spans="1:9" ht="17.399999999999999" x14ac:dyDescent="0.3">
      <c r="A10" s="27"/>
      <c r="B10" s="22"/>
      <c r="C10" s="22"/>
      <c r="D10" s="25"/>
      <c r="E10" s="25"/>
      <c r="F10" s="21"/>
      <c r="G10" s="21"/>
    </row>
    <row r="11" spans="1:9" ht="17.399999999999999" x14ac:dyDescent="0.3">
      <c r="A11" s="27"/>
      <c r="B11" s="25" t="s">
        <v>29</v>
      </c>
      <c r="C11" s="22"/>
      <c r="D11" s="25"/>
      <c r="E11" s="25"/>
      <c r="F11" s="108">
        <v>129594.49</v>
      </c>
      <c r="G11" s="21"/>
    </row>
    <row r="12" spans="1:9" ht="17.399999999999999" x14ac:dyDescent="0.3">
      <c r="A12" s="27"/>
      <c r="B12" s="25" t="s">
        <v>30</v>
      </c>
      <c r="C12" s="25"/>
      <c r="D12" s="25"/>
      <c r="E12" s="25"/>
      <c r="F12" s="21">
        <v>27810.1</v>
      </c>
      <c r="G12" s="21"/>
    </row>
    <row r="13" spans="1:9" ht="17.399999999999999" x14ac:dyDescent="0.3">
      <c r="A13" s="27"/>
      <c r="B13" s="25" t="s">
        <v>31</v>
      </c>
      <c r="D13" s="25"/>
      <c r="E13" s="25"/>
      <c r="F13" s="37">
        <v>26729.01</v>
      </c>
      <c r="G13" s="21"/>
    </row>
    <row r="14" spans="1:9" ht="17.399999999999999" x14ac:dyDescent="0.3">
      <c r="A14" s="27"/>
      <c r="B14" s="22"/>
      <c r="C14" s="22"/>
      <c r="D14" s="25"/>
      <c r="E14" s="25"/>
      <c r="F14" s="21"/>
      <c r="G14" s="21"/>
    </row>
    <row r="15" spans="1:9" ht="17.399999999999999" x14ac:dyDescent="0.3">
      <c r="A15" s="27"/>
      <c r="B15" s="25" t="s">
        <v>20</v>
      </c>
      <c r="C15" s="22"/>
      <c r="D15" s="25"/>
      <c r="E15" s="25"/>
      <c r="F15" s="108">
        <f>F11+F12-F13</f>
        <v>130675.58</v>
      </c>
      <c r="G15" s="21"/>
      <c r="I15" s="8"/>
    </row>
    <row r="16" spans="1:9" ht="17.399999999999999" x14ac:dyDescent="0.3">
      <c r="A16" s="27"/>
      <c r="B16" s="22"/>
      <c r="C16" s="22"/>
      <c r="D16" s="25"/>
      <c r="E16" s="25"/>
      <c r="F16" s="25"/>
      <c r="G16" s="21"/>
    </row>
    <row r="17" spans="1:10" ht="17.399999999999999" x14ac:dyDescent="0.3">
      <c r="A17" s="27"/>
      <c r="B17" s="22"/>
      <c r="C17" s="22"/>
      <c r="D17" s="25"/>
      <c r="E17" s="25"/>
      <c r="F17" s="25"/>
      <c r="G17" s="21"/>
    </row>
    <row r="18" spans="1:10" ht="17.399999999999999" x14ac:dyDescent="0.3">
      <c r="A18" s="27"/>
      <c r="B18" s="22"/>
      <c r="C18" s="22"/>
      <c r="D18" s="25"/>
      <c r="E18" s="25"/>
      <c r="F18" s="21"/>
      <c r="G18" s="19"/>
    </row>
    <row r="19" spans="1:10" ht="17.399999999999999" x14ac:dyDescent="0.3">
      <c r="A19" s="27"/>
      <c r="B19" s="38" t="s">
        <v>23</v>
      </c>
      <c r="C19" s="22"/>
      <c r="D19" s="25"/>
      <c r="E19" s="25"/>
      <c r="F19" s="21"/>
      <c r="G19" s="19"/>
    </row>
    <row r="20" spans="1:10" ht="17.399999999999999" x14ac:dyDescent="0.3">
      <c r="A20" s="27"/>
      <c r="B20" s="22"/>
      <c r="C20" s="22"/>
      <c r="D20" s="25"/>
      <c r="E20" s="25"/>
      <c r="F20" s="21"/>
      <c r="G20" s="25"/>
      <c r="J20" s="8"/>
    </row>
    <row r="21" spans="1:10" ht="17.399999999999999" x14ac:dyDescent="0.3">
      <c r="A21" s="27"/>
      <c r="B21" s="25"/>
      <c r="C21" s="22"/>
      <c r="D21" s="25"/>
      <c r="E21" s="25" t="s">
        <v>37</v>
      </c>
      <c r="F21" s="21" t="s">
        <v>67</v>
      </c>
      <c r="G21" s="19"/>
    </row>
    <row r="22" spans="1:10" ht="17.399999999999999" x14ac:dyDescent="0.3">
      <c r="A22" s="27"/>
      <c r="B22" s="23" t="s">
        <v>1</v>
      </c>
      <c r="C22" s="22"/>
      <c r="D22" s="25"/>
      <c r="E22" s="106">
        <v>0</v>
      </c>
      <c r="F22" s="109">
        <f>Summary!B36</f>
        <v>7374.65</v>
      </c>
      <c r="G22" s="39"/>
    </row>
    <row r="23" spans="1:10" ht="17.399999999999999" x14ac:dyDescent="0.3">
      <c r="A23" s="27"/>
      <c r="B23" s="25" t="s">
        <v>43</v>
      </c>
      <c r="C23" s="22"/>
      <c r="D23" s="25"/>
      <c r="E23" s="106">
        <v>0</v>
      </c>
      <c r="F23" s="109">
        <f>Summary!B37</f>
        <v>2107.29</v>
      </c>
      <c r="G23" s="39"/>
    </row>
    <row r="24" spans="1:10" ht="17.399999999999999" x14ac:dyDescent="0.3">
      <c r="A24" s="27"/>
      <c r="B24" s="23" t="s">
        <v>35</v>
      </c>
      <c r="C24" s="22"/>
      <c r="D24" s="25"/>
      <c r="E24" s="119"/>
      <c r="F24" s="21">
        <v>1000</v>
      </c>
      <c r="G24" s="40"/>
    </row>
    <row r="25" spans="1:10" ht="17.399999999999999" x14ac:dyDescent="0.3">
      <c r="A25" s="27"/>
      <c r="B25" s="23" t="s">
        <v>42</v>
      </c>
      <c r="C25" s="22"/>
      <c r="D25" s="25"/>
      <c r="E25" s="106">
        <v>0</v>
      </c>
      <c r="F25" s="109">
        <v>4000</v>
      </c>
      <c r="G25" s="97"/>
      <c r="H25" s="8"/>
      <c r="I25" s="8"/>
    </row>
    <row r="26" spans="1:10" ht="17.399999999999999" x14ac:dyDescent="0.3">
      <c r="A26" s="27"/>
      <c r="B26" s="23" t="s">
        <v>28</v>
      </c>
      <c r="C26" s="25"/>
      <c r="D26" s="25"/>
      <c r="E26" s="106">
        <v>0</v>
      </c>
      <c r="F26" s="109">
        <v>10800</v>
      </c>
      <c r="G26" s="40"/>
    </row>
    <row r="27" spans="1:10" ht="17.399999999999999" x14ac:dyDescent="0.3">
      <c r="A27" s="27"/>
      <c r="B27" s="23" t="s">
        <v>32</v>
      </c>
      <c r="C27" s="22"/>
      <c r="D27" s="25"/>
      <c r="E27" s="106"/>
      <c r="F27" s="111">
        <v>5000</v>
      </c>
      <c r="G27" s="109">
        <f>3000-19.95-1000.61-15-44.76-8.74-1850-46.77-9-252.65-125</f>
        <v>-372.47999999999996</v>
      </c>
      <c r="H27" s="8"/>
    </row>
    <row r="28" spans="1:10" ht="17.399999999999999" x14ac:dyDescent="0.3">
      <c r="A28" s="27"/>
      <c r="B28" s="23" t="s">
        <v>33</v>
      </c>
      <c r="C28" s="22"/>
      <c r="D28" s="25"/>
      <c r="E28" s="106"/>
      <c r="F28" s="113">
        <v>550</v>
      </c>
      <c r="G28" s="103"/>
      <c r="H28" s="8"/>
    </row>
    <row r="29" spans="1:10" ht="17.399999999999999" x14ac:dyDescent="0.3">
      <c r="A29" s="27"/>
      <c r="B29" s="23"/>
      <c r="C29" s="23"/>
      <c r="D29" s="25"/>
      <c r="E29" s="25"/>
      <c r="F29" s="20"/>
      <c r="G29" s="21"/>
    </row>
    <row r="30" spans="1:10" ht="17.399999999999999" x14ac:dyDescent="0.3">
      <c r="A30" s="27"/>
      <c r="B30" s="23" t="s">
        <v>27</v>
      </c>
      <c r="C30" s="22"/>
      <c r="D30" s="25"/>
      <c r="E30" s="120">
        <f>SUM(E22:E26)</f>
        <v>0</v>
      </c>
      <c r="F30" s="110">
        <f>SUM(F22:F28)</f>
        <v>30831.94</v>
      </c>
      <c r="G30" s="21"/>
    </row>
    <row r="31" spans="1:10" ht="17.399999999999999" x14ac:dyDescent="0.3">
      <c r="A31" s="27"/>
      <c r="B31" s="23"/>
      <c r="C31" s="22"/>
      <c r="D31" s="25"/>
      <c r="E31" s="25"/>
      <c r="F31" s="20"/>
      <c r="G31" s="21"/>
    </row>
    <row r="32" spans="1:10" ht="17.399999999999999" x14ac:dyDescent="0.3">
      <c r="A32" s="27"/>
      <c r="B32" s="22"/>
      <c r="C32" s="22"/>
      <c r="D32" s="25"/>
      <c r="E32" s="25"/>
      <c r="F32" s="21"/>
      <c r="G32" s="21"/>
    </row>
    <row r="33" spans="1:7" ht="17.399999999999999" x14ac:dyDescent="0.3">
      <c r="A33" s="27"/>
      <c r="B33" s="36"/>
      <c r="C33" s="22"/>
      <c r="D33" s="25"/>
      <c r="E33" s="25"/>
      <c r="F33" s="20"/>
      <c r="G33" s="21"/>
    </row>
    <row r="34" spans="1:7" ht="16.95" hidden="1" customHeight="1" x14ac:dyDescent="0.3">
      <c r="B34" s="22"/>
      <c r="C34" s="22"/>
      <c r="D34" s="25" t="s">
        <v>38</v>
      </c>
      <c r="E34" s="25"/>
      <c r="F34" s="109">
        <f>F15-F30</f>
        <v>99843.64</v>
      </c>
      <c r="G34" s="21"/>
    </row>
    <row r="35" spans="1:7" ht="17.399999999999999" x14ac:dyDescent="0.3">
      <c r="B35" s="23"/>
      <c r="C35" s="22"/>
      <c r="D35" s="25"/>
      <c r="E35" s="25"/>
      <c r="F35" s="21"/>
      <c r="G35" s="21"/>
    </row>
    <row r="36" spans="1:7" x14ac:dyDescent="0.25">
      <c r="A36" s="84"/>
      <c r="B36" s="86"/>
      <c r="C36" s="90"/>
    </row>
    <row r="37" spans="1:7" x14ac:dyDescent="0.25">
      <c r="B37" s="83"/>
      <c r="C37" s="87"/>
      <c r="D37" s="85"/>
      <c r="F37" s="88"/>
    </row>
    <row r="38" spans="1:7" x14ac:dyDescent="0.25">
      <c r="B38" s="96"/>
      <c r="C38" s="95"/>
      <c r="D38" s="85"/>
      <c r="E38" s="85"/>
      <c r="F38" s="89"/>
    </row>
    <row r="39" spans="1:7" x14ac:dyDescent="0.25">
      <c r="A39" s="84"/>
      <c r="B39" s="96"/>
      <c r="C39" s="95"/>
      <c r="D39" s="85"/>
    </row>
    <row r="40" spans="1:7" x14ac:dyDescent="0.25">
      <c r="B40" s="83"/>
    </row>
    <row r="41" spans="1:7" x14ac:dyDescent="0.25">
      <c r="B41" s="78"/>
      <c r="C41" s="63"/>
      <c r="D41" s="64"/>
    </row>
    <row r="42" spans="1:7" ht="13.8" x14ac:dyDescent="0.25">
      <c r="A42" s="70"/>
      <c r="B42" s="79"/>
      <c r="C42" s="71"/>
      <c r="D42" s="81"/>
    </row>
    <row r="43" spans="1:7" ht="13.8" x14ac:dyDescent="0.25">
      <c r="A43" s="73"/>
      <c r="B43" s="80"/>
      <c r="C43" s="71"/>
      <c r="D43" s="74"/>
      <c r="E43" s="81"/>
    </row>
    <row r="44" spans="1:7" ht="13.8" x14ac:dyDescent="0.25">
      <c r="A44" s="73"/>
      <c r="B44" s="72"/>
      <c r="C44" s="71"/>
      <c r="D44" s="82"/>
      <c r="E44" s="64"/>
    </row>
    <row r="45" spans="1:7" ht="13.8" x14ac:dyDescent="0.25">
      <c r="A45" s="70"/>
      <c r="B45" s="70"/>
      <c r="C45" s="75"/>
      <c r="D45" s="76"/>
      <c r="E45" s="64"/>
    </row>
    <row r="46" spans="1:7" ht="13.8" x14ac:dyDescent="0.25">
      <c r="A46" s="70"/>
      <c r="B46" s="70"/>
      <c r="C46" s="71"/>
      <c r="D46" s="77"/>
      <c r="E46" s="64"/>
    </row>
    <row r="47" spans="1:7" ht="13.8" x14ac:dyDescent="0.25">
      <c r="A47" s="70"/>
      <c r="B47" s="76"/>
      <c r="C47" s="71"/>
      <c r="D47" s="77"/>
      <c r="E47" s="64"/>
    </row>
    <row r="48" spans="1:7" x14ac:dyDescent="0.25">
      <c r="B48" s="1"/>
      <c r="D48" s="65"/>
      <c r="E48" s="64"/>
    </row>
    <row r="49" spans="2:5" x14ac:dyDescent="0.25">
      <c r="B49" s="1"/>
      <c r="D49" s="65"/>
      <c r="E49" s="64"/>
    </row>
    <row r="50" spans="2:5" x14ac:dyDescent="0.25">
      <c r="B50" s="1"/>
      <c r="D50" s="65"/>
      <c r="E50" s="66"/>
    </row>
    <row r="51" spans="2:5" x14ac:dyDescent="0.25">
      <c r="B51" s="1"/>
    </row>
  </sheetData>
  <mergeCells count="3">
    <mergeCell ref="C3:E3"/>
    <mergeCell ref="C4:E4"/>
    <mergeCell ref="C5:E5"/>
  </mergeCells>
  <phoneticPr fontId="5" type="noConversion"/>
  <pageMargins left="0.37" right="0.25" top="0.50694444444444442" bottom="0.50972222222222219" header="0.2361111111111111" footer="0.25"/>
  <pageSetup orientation="portrait" horizontalDpi="360" verticalDpi="360" r:id="rId1"/>
  <headerFooter alignWithMargins="0">
    <oddHeader>&amp;l&amp;c&amp;r</oddHeader>
    <oddFooter>&amp;l&amp;c&amp;r</oddFooter>
  </headerFooter>
  <rowBreaks count="13" manualBreakCount="13">
    <brk id="71" min="1" max="8" man="1"/>
    <brk id="92" min="1" max="8" man="1"/>
    <brk id="114" min="1" max="8" man="1"/>
    <brk id="133" min="1" max="8" man="1"/>
    <brk id="153" min="1" max="8" man="1"/>
    <brk id="183" min="1" max="8" man="1"/>
    <brk id="206" min="1" max="8" man="1"/>
    <brk id="233" min="1" max="8" man="1"/>
    <brk id="252" min="1" max="8" man="1"/>
    <brk id="279" min="1" max="8" man="1"/>
    <brk id="297" min="1" max="8" man="1"/>
    <brk id="347" min="1" max="8" man="1"/>
    <brk id="407" min="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8"/>
  <sheetViews>
    <sheetView topLeftCell="A49" zoomScaleNormal="100" workbookViewId="0">
      <selection activeCell="C61" sqref="C61"/>
    </sheetView>
  </sheetViews>
  <sheetFormatPr defaultColWidth="8" defaultRowHeight="13.2" x14ac:dyDescent="0.25"/>
  <cols>
    <col min="1" max="1" width="10.44140625" style="4" customWidth="1"/>
    <col min="2" max="2" width="18" style="4" customWidth="1"/>
    <col min="3" max="3" width="40.5546875" style="1" customWidth="1"/>
    <col min="4" max="4" width="15.6640625" style="8" customWidth="1"/>
    <col min="5" max="5" width="48.33203125" style="8" customWidth="1"/>
    <col min="6" max="6" width="28.44140625" style="8" customWidth="1"/>
    <col min="7" max="7" width="13.77734375" style="1" customWidth="1"/>
    <col min="8" max="16384" width="8" style="1"/>
  </cols>
  <sheetData>
    <row r="1" spans="1:7" ht="22.8" x14ac:dyDescent="0.4">
      <c r="A1" s="141" t="s">
        <v>0</v>
      </c>
      <c r="B1" s="141"/>
      <c r="C1" s="141"/>
      <c r="D1" s="141"/>
      <c r="E1" s="140">
        <f>'Treasurer Report'!C5</f>
        <v>45077</v>
      </c>
      <c r="F1" s="140"/>
      <c r="G1" s="140"/>
    </row>
    <row r="2" spans="1:7" ht="22.8" x14ac:dyDescent="0.4">
      <c r="A2" s="58" t="s">
        <v>24</v>
      </c>
      <c r="B2" s="15"/>
      <c r="C2" s="17"/>
      <c r="D2" s="22"/>
      <c r="E2" s="21"/>
      <c r="F2" s="7">
        <v>0</v>
      </c>
      <c r="G2" s="107" t="s">
        <v>39</v>
      </c>
    </row>
    <row r="3" spans="1:7" ht="22.8" x14ac:dyDescent="0.4">
      <c r="A3" s="58" t="s">
        <v>1</v>
      </c>
      <c r="B3" s="15"/>
      <c r="C3" s="17"/>
      <c r="D3" s="22"/>
      <c r="E3" s="21"/>
      <c r="F3" s="7">
        <v>24000</v>
      </c>
      <c r="G3" s="107" t="s">
        <v>40</v>
      </c>
    </row>
    <row r="4" spans="1:7" ht="38.25" customHeight="1" x14ac:dyDescent="0.3">
      <c r="A4" s="61"/>
      <c r="B4" s="22"/>
      <c r="C4" s="43"/>
      <c r="D4" s="44"/>
      <c r="E4" s="21"/>
      <c r="F4" s="7">
        <f>F2+F3</f>
        <v>24000</v>
      </c>
      <c r="G4" s="107" t="s">
        <v>41</v>
      </c>
    </row>
    <row r="5" spans="1:7" ht="34.799999999999997" x14ac:dyDescent="0.3">
      <c r="A5" s="45" t="s">
        <v>2</v>
      </c>
      <c r="B5" s="46" t="s">
        <v>3</v>
      </c>
      <c r="C5" s="45" t="s">
        <v>61</v>
      </c>
      <c r="D5" s="47" t="s">
        <v>21</v>
      </c>
      <c r="E5" s="47" t="s">
        <v>4</v>
      </c>
    </row>
    <row r="6" spans="1:7" ht="17.399999999999999" x14ac:dyDescent="0.3">
      <c r="A6" s="48"/>
      <c r="B6" s="54">
        <v>44797</v>
      </c>
      <c r="C6" s="49" t="s">
        <v>36</v>
      </c>
      <c r="D6" s="50">
        <v>2000</v>
      </c>
      <c r="E6" s="49"/>
    </row>
    <row r="7" spans="1:7" ht="17.399999999999999" x14ac:dyDescent="0.3">
      <c r="A7" s="48"/>
      <c r="B7" s="54"/>
      <c r="C7" s="94"/>
      <c r="D7" s="50"/>
      <c r="E7" s="50"/>
    </row>
    <row r="8" spans="1:7" ht="17.399999999999999" x14ac:dyDescent="0.3">
      <c r="A8" s="48"/>
      <c r="B8" s="54"/>
      <c r="C8" s="94"/>
      <c r="D8" s="50"/>
      <c r="E8" s="50"/>
    </row>
    <row r="9" spans="1:7" ht="17.399999999999999" x14ac:dyDescent="0.3">
      <c r="A9" s="48"/>
      <c r="B9" s="54"/>
      <c r="C9" s="49"/>
      <c r="D9" s="50"/>
      <c r="E9" s="49"/>
    </row>
    <row r="10" spans="1:7" ht="17.399999999999999" x14ac:dyDescent="0.3">
      <c r="A10" s="48"/>
      <c r="B10" s="54"/>
      <c r="C10" s="49"/>
      <c r="D10" s="50"/>
      <c r="E10" s="49"/>
    </row>
    <row r="11" spans="1:7" ht="17.399999999999999" x14ac:dyDescent="0.3">
      <c r="A11" s="48"/>
      <c r="B11" s="54"/>
      <c r="C11" s="49"/>
      <c r="D11" s="50"/>
      <c r="E11" s="49"/>
    </row>
    <row r="12" spans="1:7" ht="17.399999999999999" x14ac:dyDescent="0.3">
      <c r="A12" s="48"/>
      <c r="B12" s="54"/>
      <c r="C12" s="49"/>
      <c r="D12" s="50"/>
      <c r="E12" s="105"/>
    </row>
    <row r="13" spans="1:7" ht="18" customHeight="1" x14ac:dyDescent="0.3">
      <c r="A13" s="48"/>
      <c r="B13" s="54"/>
      <c r="C13" s="49"/>
      <c r="D13" s="50"/>
      <c r="E13" s="50"/>
    </row>
    <row r="14" spans="1:7" ht="18" customHeight="1" x14ac:dyDescent="0.3">
      <c r="A14" s="48"/>
      <c r="B14" s="54"/>
      <c r="C14" s="49"/>
      <c r="D14" s="50"/>
      <c r="E14" s="50"/>
    </row>
    <row r="15" spans="1:7" ht="18" customHeight="1" x14ac:dyDescent="0.3">
      <c r="A15" s="48"/>
      <c r="B15" s="54"/>
      <c r="C15" s="49"/>
      <c r="D15" s="50"/>
      <c r="E15" s="50"/>
    </row>
    <row r="16" spans="1:7" ht="18" customHeight="1" x14ac:dyDescent="0.3">
      <c r="A16" s="48"/>
      <c r="B16" s="54"/>
      <c r="C16" s="49"/>
      <c r="D16" s="50"/>
      <c r="E16" s="50"/>
    </row>
    <row r="17" spans="1:6" ht="18" customHeight="1" x14ac:dyDescent="0.3">
      <c r="A17" s="48"/>
      <c r="B17" s="54"/>
      <c r="C17" s="49"/>
      <c r="D17" s="50"/>
      <c r="E17" s="50"/>
    </row>
    <row r="18" spans="1:6" ht="18" customHeight="1" x14ac:dyDescent="0.3">
      <c r="A18" s="48"/>
      <c r="B18" s="54"/>
      <c r="C18" s="49"/>
      <c r="D18" s="50"/>
      <c r="E18" s="50"/>
    </row>
    <row r="19" spans="1:6" ht="18" customHeight="1" x14ac:dyDescent="0.3">
      <c r="A19" s="48"/>
      <c r="B19" s="54"/>
      <c r="C19" s="49"/>
      <c r="D19" s="50"/>
      <c r="E19" s="50"/>
    </row>
    <row r="20" spans="1:6" ht="17.399999999999999" x14ac:dyDescent="0.3">
      <c r="A20" s="48"/>
      <c r="B20" s="55"/>
      <c r="C20" s="51" t="s">
        <v>5</v>
      </c>
      <c r="D20" s="50">
        <f>SUM(D6:D19)</f>
        <v>2000</v>
      </c>
      <c r="E20" s="50"/>
    </row>
    <row r="21" spans="1:6" ht="22.8" x14ac:dyDescent="0.4">
      <c r="A21" s="142" t="s">
        <v>6</v>
      </c>
      <c r="B21" s="142"/>
      <c r="C21" s="142"/>
      <c r="D21" s="142"/>
      <c r="E21" s="39">
        <f>E1</f>
        <v>45077</v>
      </c>
      <c r="F21" s="3"/>
    </row>
    <row r="22" spans="1:6" s="2" customFormat="1" ht="22.8" x14ac:dyDescent="0.4">
      <c r="A22" s="58" t="s">
        <v>25</v>
      </c>
      <c r="B22" s="67"/>
      <c r="C22" s="60"/>
      <c r="D22" s="18"/>
      <c r="E22" s="52"/>
      <c r="F22" s="7"/>
    </row>
    <row r="23" spans="1:6" ht="22.8" x14ac:dyDescent="0.4">
      <c r="A23" s="58" t="s">
        <v>1</v>
      </c>
      <c r="B23" s="67"/>
      <c r="C23" s="59"/>
      <c r="D23" s="18"/>
      <c r="E23" s="21"/>
      <c r="F23" s="7"/>
    </row>
    <row r="24" spans="1:6" ht="38.25" customHeight="1" x14ac:dyDescent="0.3">
      <c r="A24" s="22"/>
      <c r="B24" s="22"/>
      <c r="C24" s="53"/>
      <c r="D24" s="18"/>
      <c r="E24" s="21"/>
      <c r="F24" s="7"/>
    </row>
    <row r="25" spans="1:6" ht="34.799999999999997" x14ac:dyDescent="0.3">
      <c r="A25" s="45" t="s">
        <v>2</v>
      </c>
      <c r="B25" s="46" t="s">
        <v>3</v>
      </c>
      <c r="C25" s="45" t="str">
        <f>C5</f>
        <v>2022 / 2023                             School Year</v>
      </c>
      <c r="D25" s="47" t="s">
        <v>21</v>
      </c>
      <c r="E25" s="47" t="s">
        <v>4</v>
      </c>
    </row>
    <row r="26" spans="1:6" ht="17.399999999999999" x14ac:dyDescent="0.3">
      <c r="A26" s="48"/>
      <c r="B26" s="54">
        <v>44797</v>
      </c>
      <c r="C26" s="49" t="s">
        <v>36</v>
      </c>
      <c r="D26" s="50">
        <v>2000</v>
      </c>
      <c r="E26" s="49"/>
    </row>
    <row r="27" spans="1:6" ht="17.399999999999999" x14ac:dyDescent="0.3">
      <c r="A27" s="48"/>
      <c r="B27" s="54"/>
      <c r="C27" s="94"/>
      <c r="D27" s="50"/>
      <c r="E27" s="49"/>
    </row>
    <row r="28" spans="1:6" ht="17.399999999999999" x14ac:dyDescent="0.3">
      <c r="A28" s="48"/>
      <c r="B28" s="54"/>
      <c r="C28" s="49"/>
      <c r="D28" s="50"/>
      <c r="E28" s="50"/>
    </row>
    <row r="29" spans="1:6" ht="17.399999999999999" x14ac:dyDescent="0.3">
      <c r="A29" s="48"/>
      <c r="B29" s="54"/>
      <c r="C29" s="49"/>
      <c r="D29" s="50"/>
      <c r="E29" s="50"/>
    </row>
    <row r="30" spans="1:6" ht="17.399999999999999" x14ac:dyDescent="0.3">
      <c r="A30" s="48"/>
      <c r="B30" s="54"/>
      <c r="C30" s="49"/>
      <c r="D30" s="50"/>
      <c r="E30" s="49"/>
    </row>
    <row r="31" spans="1:6" ht="17.399999999999999" x14ac:dyDescent="0.3">
      <c r="A31" s="48"/>
      <c r="B31" s="54"/>
      <c r="C31" s="49"/>
      <c r="D31" s="50"/>
      <c r="E31" s="49"/>
    </row>
    <row r="32" spans="1:6" ht="17.399999999999999" x14ac:dyDescent="0.3">
      <c r="A32" s="48"/>
      <c r="B32" s="54"/>
      <c r="C32" s="49"/>
      <c r="D32" s="50"/>
      <c r="E32" s="49"/>
    </row>
    <row r="33" spans="1:6" ht="17.399999999999999" x14ac:dyDescent="0.3">
      <c r="A33" s="48"/>
      <c r="B33" s="54"/>
      <c r="C33" s="49"/>
      <c r="D33" s="50"/>
      <c r="E33" s="50"/>
    </row>
    <row r="34" spans="1:6" ht="17.399999999999999" x14ac:dyDescent="0.3">
      <c r="A34" s="49"/>
      <c r="B34" s="54"/>
      <c r="C34" s="49"/>
      <c r="D34" s="50"/>
      <c r="E34" s="50"/>
    </row>
    <row r="35" spans="1:6" ht="17.399999999999999" x14ac:dyDescent="0.3">
      <c r="A35" s="55"/>
      <c r="B35" s="55"/>
      <c r="C35" s="49"/>
      <c r="D35" s="50"/>
      <c r="E35" s="50"/>
    </row>
    <row r="36" spans="1:6" ht="17.399999999999999" x14ac:dyDescent="0.3">
      <c r="A36" s="48"/>
      <c r="B36" s="55"/>
      <c r="C36" s="51" t="s">
        <v>5</v>
      </c>
      <c r="D36" s="50">
        <f>SUM(D26:D35)</f>
        <v>2000</v>
      </c>
      <c r="E36" s="50"/>
    </row>
    <row r="37" spans="1:6" ht="22.8" x14ac:dyDescent="0.4">
      <c r="A37" s="142" t="s">
        <v>7</v>
      </c>
      <c r="B37" s="142"/>
      <c r="C37" s="142"/>
      <c r="D37" s="142"/>
      <c r="E37" s="39">
        <f>E1</f>
        <v>45077</v>
      </c>
      <c r="F37" s="3"/>
    </row>
    <row r="38" spans="1:6" ht="22.8" x14ac:dyDescent="0.4">
      <c r="A38" s="58" t="s">
        <v>24</v>
      </c>
      <c r="B38" s="22"/>
      <c r="D38" s="22"/>
      <c r="E38" s="21"/>
      <c r="F38" s="6"/>
    </row>
    <row r="39" spans="1:6" ht="22.8" x14ac:dyDescent="0.4">
      <c r="A39" s="62" t="s">
        <v>1</v>
      </c>
      <c r="B39" s="22"/>
      <c r="D39" s="22"/>
      <c r="E39" s="21"/>
      <c r="F39" s="7"/>
    </row>
    <row r="40" spans="1:6" ht="43.5" customHeight="1" x14ac:dyDescent="0.3">
      <c r="A40" s="22"/>
      <c r="B40" s="22"/>
      <c r="C40" s="43"/>
      <c r="D40" s="44"/>
      <c r="E40" s="56"/>
      <c r="F40" s="10"/>
    </row>
    <row r="41" spans="1:6" ht="34.799999999999997" x14ac:dyDescent="0.3">
      <c r="A41" s="45" t="s">
        <v>2</v>
      </c>
      <c r="B41" s="46" t="s">
        <v>3</v>
      </c>
      <c r="C41" s="45" t="str">
        <f>C5</f>
        <v>2022 / 2023                             School Year</v>
      </c>
      <c r="D41" s="91" t="s">
        <v>21</v>
      </c>
      <c r="E41" s="47" t="s">
        <v>4</v>
      </c>
    </row>
    <row r="42" spans="1:6" ht="17.399999999999999" x14ac:dyDescent="0.3">
      <c r="A42" s="48"/>
      <c r="B42" s="54">
        <v>44797</v>
      </c>
      <c r="C42" s="49" t="s">
        <v>36</v>
      </c>
      <c r="D42" s="50">
        <v>2000</v>
      </c>
      <c r="E42" s="49"/>
    </row>
    <row r="43" spans="1:6" ht="17.399999999999999" x14ac:dyDescent="0.3">
      <c r="A43" s="48">
        <v>1471</v>
      </c>
      <c r="B43" s="54">
        <v>44871</v>
      </c>
      <c r="C43" s="94" t="s">
        <v>69</v>
      </c>
      <c r="D43" s="50">
        <v>-350</v>
      </c>
      <c r="E43" s="50" t="s">
        <v>70</v>
      </c>
    </row>
    <row r="44" spans="1:6" ht="17.399999999999999" x14ac:dyDescent="0.3">
      <c r="A44" s="22"/>
      <c r="B44" s="54"/>
      <c r="C44" s="25"/>
      <c r="D44" s="50"/>
      <c r="E44" s="50"/>
    </row>
    <row r="45" spans="1:6" ht="17.399999999999999" x14ac:dyDescent="0.3">
      <c r="A45" s="48"/>
      <c r="B45" s="54"/>
      <c r="C45" s="49"/>
      <c r="D45" s="50"/>
      <c r="E45" s="50"/>
    </row>
    <row r="46" spans="1:6" ht="17.399999999999999" x14ac:dyDescent="0.3">
      <c r="A46" s="55"/>
      <c r="B46" s="54"/>
      <c r="C46" s="54"/>
      <c r="D46" s="50"/>
      <c r="E46" s="49"/>
      <c r="F46" s="1"/>
    </row>
    <row r="47" spans="1:6" ht="17.399999999999999" x14ac:dyDescent="0.3">
      <c r="A47" s="55"/>
      <c r="B47" s="54"/>
      <c r="C47" s="49"/>
      <c r="D47" s="50"/>
      <c r="E47" s="49"/>
      <c r="F47" s="1"/>
    </row>
    <row r="48" spans="1:6" ht="17.399999999999999" x14ac:dyDescent="0.3">
      <c r="A48" s="48"/>
      <c r="B48" s="54"/>
      <c r="C48" s="49"/>
      <c r="D48" s="50"/>
      <c r="E48" s="49"/>
      <c r="F48" s="1"/>
    </row>
    <row r="49" spans="1:6" ht="17.399999999999999" x14ac:dyDescent="0.3">
      <c r="A49" s="48"/>
      <c r="B49" s="54"/>
      <c r="C49" s="49"/>
      <c r="D49" s="50"/>
      <c r="E49" s="49"/>
      <c r="F49" s="1"/>
    </row>
    <row r="50" spans="1:6" ht="17.399999999999999" x14ac:dyDescent="0.3">
      <c r="A50" s="48"/>
      <c r="B50" s="54"/>
      <c r="C50" s="49"/>
      <c r="D50" s="50"/>
      <c r="E50" s="49"/>
      <c r="F50" s="1"/>
    </row>
    <row r="51" spans="1:6" ht="17.399999999999999" x14ac:dyDescent="0.3">
      <c r="A51" s="48"/>
      <c r="B51" s="54"/>
      <c r="C51" s="49"/>
      <c r="D51" s="50"/>
      <c r="E51" s="49"/>
      <c r="F51" s="1"/>
    </row>
    <row r="52" spans="1:6" ht="17.399999999999999" x14ac:dyDescent="0.3">
      <c r="A52" s="48"/>
      <c r="B52" s="54"/>
      <c r="C52" s="49"/>
      <c r="D52" s="50"/>
      <c r="E52" s="49"/>
      <c r="F52" s="1"/>
    </row>
    <row r="53" spans="1:6" ht="17.399999999999999" x14ac:dyDescent="0.3">
      <c r="A53" s="48"/>
      <c r="B53" s="54"/>
      <c r="C53" s="49"/>
      <c r="D53" s="50"/>
      <c r="E53" s="49"/>
      <c r="F53" s="1"/>
    </row>
    <row r="54" spans="1:6" ht="17.399999999999999" x14ac:dyDescent="0.3">
      <c r="A54" s="48"/>
      <c r="B54" s="54"/>
      <c r="C54" s="49"/>
      <c r="D54" s="50"/>
      <c r="E54" s="49"/>
      <c r="F54" s="1"/>
    </row>
    <row r="55" spans="1:6" ht="17.399999999999999" x14ac:dyDescent="0.3">
      <c r="A55" s="48"/>
      <c r="B55" s="55"/>
      <c r="C55" s="51" t="s">
        <v>5</v>
      </c>
      <c r="D55" s="50">
        <f>SUM(D42:D54)</f>
        <v>1650</v>
      </c>
      <c r="E55" s="50"/>
    </row>
    <row r="56" spans="1:6" ht="22.8" x14ac:dyDescent="0.4">
      <c r="A56" s="142" t="s">
        <v>8</v>
      </c>
      <c r="B56" s="142"/>
      <c r="C56" s="142"/>
      <c r="D56" s="142"/>
      <c r="E56" s="39">
        <f>E1</f>
        <v>45077</v>
      </c>
      <c r="F56" s="3"/>
    </row>
    <row r="57" spans="1:6" ht="22.8" x14ac:dyDescent="0.4">
      <c r="A57" s="58" t="s">
        <v>25</v>
      </c>
      <c r="B57" s="22"/>
      <c r="D57" s="22"/>
      <c r="E57" s="18"/>
      <c r="F57" s="7"/>
    </row>
    <row r="58" spans="1:6" ht="22.8" x14ac:dyDescent="0.4">
      <c r="A58" s="62" t="s">
        <v>1</v>
      </c>
      <c r="B58" s="22"/>
      <c r="D58" s="22"/>
      <c r="E58" s="18"/>
      <c r="F58" s="7"/>
    </row>
    <row r="59" spans="1:6" ht="43.5" customHeight="1" x14ac:dyDescent="0.3">
      <c r="A59" s="22"/>
      <c r="B59" s="22"/>
      <c r="C59" s="43"/>
      <c r="D59" s="44"/>
      <c r="E59" s="44"/>
      <c r="F59" s="10"/>
    </row>
    <row r="60" spans="1:6" ht="34.799999999999997" x14ac:dyDescent="0.3">
      <c r="A60" s="45" t="s">
        <v>2</v>
      </c>
      <c r="B60" s="46" t="s">
        <v>3</v>
      </c>
      <c r="C60" s="45" t="str">
        <f>C5</f>
        <v>2022 / 2023                             School Year</v>
      </c>
      <c r="D60" s="91" t="s">
        <v>21</v>
      </c>
      <c r="E60" s="47" t="s">
        <v>4</v>
      </c>
    </row>
    <row r="61" spans="1:6" ht="17.399999999999999" x14ac:dyDescent="0.3">
      <c r="A61" s="48"/>
      <c r="B61" s="54">
        <v>44797</v>
      </c>
      <c r="C61" s="49" t="s">
        <v>36</v>
      </c>
      <c r="D61" s="50">
        <v>2000</v>
      </c>
      <c r="E61" s="49"/>
    </row>
    <row r="62" spans="1:6" ht="17.399999999999999" x14ac:dyDescent="0.3">
      <c r="A62" s="48">
        <v>1472</v>
      </c>
      <c r="B62" s="54">
        <v>44871</v>
      </c>
      <c r="C62" s="94"/>
      <c r="D62" s="50">
        <v>-1839.96</v>
      </c>
      <c r="E62" s="49" t="s">
        <v>71</v>
      </c>
    </row>
    <row r="63" spans="1:6" ht="17.399999999999999" x14ac:dyDescent="0.3">
      <c r="A63" s="48"/>
      <c r="B63" s="54"/>
      <c r="C63" s="49"/>
      <c r="D63" s="50"/>
      <c r="E63" s="50"/>
    </row>
    <row r="64" spans="1:6" ht="17.399999999999999" x14ac:dyDescent="0.3">
      <c r="A64" s="48"/>
      <c r="B64" s="54"/>
      <c r="C64" s="49"/>
      <c r="D64" s="50"/>
      <c r="E64" s="49"/>
    </row>
    <row r="65" spans="1:6" ht="17.399999999999999" x14ac:dyDescent="0.3">
      <c r="A65" s="48"/>
      <c r="B65" s="54"/>
      <c r="C65" s="49"/>
      <c r="D65" s="50"/>
      <c r="E65" s="49"/>
      <c r="F65" s="1"/>
    </row>
    <row r="66" spans="1:6" ht="17.399999999999999" x14ac:dyDescent="0.3">
      <c r="A66" s="48"/>
      <c r="B66" s="54"/>
      <c r="C66" s="49"/>
      <c r="D66" s="50"/>
      <c r="E66" s="49"/>
      <c r="F66" s="1"/>
    </row>
    <row r="67" spans="1:6" ht="17.399999999999999" x14ac:dyDescent="0.3">
      <c r="A67" s="48"/>
      <c r="B67" s="54"/>
      <c r="C67" s="49"/>
      <c r="D67" s="50"/>
      <c r="E67" s="49"/>
      <c r="F67" s="1"/>
    </row>
    <row r="68" spans="1:6" ht="17.399999999999999" x14ac:dyDescent="0.3">
      <c r="A68" s="48"/>
      <c r="B68" s="54"/>
      <c r="C68" s="49"/>
      <c r="D68" s="50"/>
      <c r="E68" s="49"/>
      <c r="F68" s="1"/>
    </row>
    <row r="69" spans="1:6" ht="17.399999999999999" x14ac:dyDescent="0.3">
      <c r="A69" s="48"/>
      <c r="B69" s="54"/>
      <c r="C69" s="49"/>
      <c r="D69" s="50"/>
      <c r="E69" s="49"/>
      <c r="F69" s="1"/>
    </row>
    <row r="70" spans="1:6" ht="17.399999999999999" x14ac:dyDescent="0.3">
      <c r="A70" s="48"/>
      <c r="B70" s="54"/>
      <c r="C70" s="49"/>
      <c r="D70" s="50"/>
      <c r="E70" s="49"/>
      <c r="F70" s="1"/>
    </row>
    <row r="71" spans="1:6" ht="17.399999999999999" x14ac:dyDescent="0.3">
      <c r="A71" s="48"/>
      <c r="B71" s="54"/>
      <c r="C71" s="49"/>
      <c r="D71" s="50"/>
      <c r="E71" s="49"/>
      <c r="F71" s="1"/>
    </row>
    <row r="72" spans="1:6" ht="17.399999999999999" x14ac:dyDescent="0.3">
      <c r="A72" s="48"/>
      <c r="B72" s="54"/>
      <c r="C72" s="49"/>
      <c r="D72" s="50"/>
      <c r="E72" s="49"/>
      <c r="F72" s="1"/>
    </row>
    <row r="73" spans="1:6" ht="17.399999999999999" x14ac:dyDescent="0.3">
      <c r="A73" s="48"/>
      <c r="B73" s="54"/>
      <c r="C73" s="49"/>
      <c r="D73" s="50"/>
      <c r="E73" s="49"/>
      <c r="F73" s="1"/>
    </row>
    <row r="74" spans="1:6" ht="17.399999999999999" x14ac:dyDescent="0.3">
      <c r="A74" s="48"/>
      <c r="B74" s="55"/>
      <c r="C74" s="51" t="s">
        <v>5</v>
      </c>
      <c r="D74" s="50">
        <f>SUM(D61:D73)</f>
        <v>160.03999999999996</v>
      </c>
      <c r="E74" s="50"/>
    </row>
    <row r="75" spans="1:6" ht="22.8" x14ac:dyDescent="0.4">
      <c r="A75" s="142" t="s">
        <v>9</v>
      </c>
      <c r="B75" s="142"/>
      <c r="C75" s="142"/>
      <c r="D75" s="142"/>
      <c r="E75" s="39">
        <f>E1</f>
        <v>45077</v>
      </c>
      <c r="F75" s="3"/>
    </row>
    <row r="76" spans="1:6" ht="22.8" x14ac:dyDescent="0.4">
      <c r="A76" s="58" t="s">
        <v>25</v>
      </c>
      <c r="B76" s="22"/>
      <c r="D76" s="21"/>
      <c r="E76" s="21"/>
      <c r="F76" s="7"/>
    </row>
    <row r="77" spans="1:6" ht="22.8" x14ac:dyDescent="0.4">
      <c r="A77" s="62" t="s">
        <v>1</v>
      </c>
      <c r="B77" s="22"/>
      <c r="D77" s="21"/>
      <c r="E77" s="21"/>
      <c r="F77" s="7"/>
    </row>
    <row r="78" spans="1:6" ht="43.5" customHeight="1" x14ac:dyDescent="0.3">
      <c r="A78" s="22"/>
      <c r="B78" s="44"/>
      <c r="C78" s="43"/>
      <c r="D78" s="57"/>
      <c r="E78" s="21"/>
      <c r="F78" s="10"/>
    </row>
    <row r="79" spans="1:6" ht="34.799999999999997" x14ac:dyDescent="0.3">
      <c r="A79" s="45" t="s">
        <v>2</v>
      </c>
      <c r="B79" s="46" t="s">
        <v>3</v>
      </c>
      <c r="C79" s="45" t="str">
        <f>C5</f>
        <v>2022 / 2023                             School Year</v>
      </c>
      <c r="D79" s="91" t="s">
        <v>21</v>
      </c>
      <c r="E79" s="47" t="s">
        <v>4</v>
      </c>
    </row>
    <row r="80" spans="1:6" ht="17.399999999999999" x14ac:dyDescent="0.3">
      <c r="A80" s="48"/>
      <c r="B80" s="54">
        <v>44797</v>
      </c>
      <c r="C80" s="49" t="s">
        <v>36</v>
      </c>
      <c r="D80" s="50">
        <v>2000</v>
      </c>
      <c r="E80" s="49"/>
    </row>
    <row r="81" spans="1:6" ht="17.399999999999999" x14ac:dyDescent="0.3">
      <c r="A81" s="48">
        <v>1470</v>
      </c>
      <c r="B81" s="54"/>
      <c r="C81" s="94"/>
      <c r="D81" s="50">
        <v>-1070</v>
      </c>
      <c r="E81" s="49" t="s">
        <v>68</v>
      </c>
    </row>
    <row r="82" spans="1:6" ht="17.399999999999999" x14ac:dyDescent="0.3">
      <c r="A82" s="48"/>
      <c r="B82" s="54"/>
      <c r="C82" s="49"/>
      <c r="D82" s="50"/>
      <c r="E82" s="50"/>
    </row>
    <row r="83" spans="1:6" ht="17.399999999999999" x14ac:dyDescent="0.3">
      <c r="A83" s="49"/>
      <c r="B83" s="54"/>
      <c r="C83" s="49"/>
      <c r="D83" s="50"/>
      <c r="E83" s="50"/>
    </row>
    <row r="84" spans="1:6" ht="17.399999999999999" x14ac:dyDescent="0.3">
      <c r="A84" s="49"/>
      <c r="B84" s="54"/>
      <c r="C84" s="49"/>
      <c r="D84" s="50"/>
      <c r="E84" s="50"/>
    </row>
    <row r="85" spans="1:6" ht="17.399999999999999" x14ac:dyDescent="0.3">
      <c r="A85" s="49"/>
      <c r="B85" s="54"/>
      <c r="C85" s="49"/>
      <c r="D85" s="50"/>
      <c r="E85" s="49"/>
      <c r="F85" s="1"/>
    </row>
    <row r="86" spans="1:6" ht="17.399999999999999" x14ac:dyDescent="0.3">
      <c r="A86" s="49"/>
      <c r="B86" s="54"/>
      <c r="C86" s="49"/>
      <c r="D86" s="50"/>
      <c r="E86" s="50"/>
    </row>
    <row r="87" spans="1:6" ht="17.399999999999999" x14ac:dyDescent="0.3">
      <c r="A87" s="49"/>
      <c r="B87" s="54"/>
      <c r="C87" s="49"/>
      <c r="D87" s="50"/>
      <c r="E87" s="50"/>
    </row>
    <row r="88" spans="1:6" ht="17.399999999999999" x14ac:dyDescent="0.3">
      <c r="A88" s="49"/>
      <c r="B88" s="55"/>
      <c r="C88" s="51" t="s">
        <v>5</v>
      </c>
      <c r="D88" s="50">
        <f>SUM(D80:D87)</f>
        <v>930</v>
      </c>
      <c r="E88" s="50"/>
    </row>
    <row r="89" spans="1:6" ht="22.8" x14ac:dyDescent="0.4">
      <c r="A89" s="142" t="s">
        <v>10</v>
      </c>
      <c r="B89" s="142"/>
      <c r="C89" s="142"/>
      <c r="D89" s="142"/>
      <c r="E89" s="39">
        <f>E1</f>
        <v>45077</v>
      </c>
      <c r="F89" s="3"/>
    </row>
    <row r="90" spans="1:6" ht="22.8" x14ac:dyDescent="0.4">
      <c r="A90" s="58" t="s">
        <v>26</v>
      </c>
      <c r="B90" s="22"/>
      <c r="D90" s="22"/>
      <c r="E90" s="21"/>
      <c r="F90" s="7"/>
    </row>
    <row r="91" spans="1:6" ht="22.8" x14ac:dyDescent="0.4">
      <c r="A91" s="62" t="s">
        <v>1</v>
      </c>
      <c r="B91" s="22"/>
      <c r="D91" s="22"/>
      <c r="E91" s="21"/>
      <c r="F91" s="7"/>
    </row>
    <row r="92" spans="1:6" ht="44.25" customHeight="1" x14ac:dyDescent="0.3">
      <c r="A92" s="22"/>
      <c r="B92" s="22"/>
      <c r="C92" s="43"/>
      <c r="D92" s="44"/>
      <c r="E92" s="21"/>
      <c r="F92" s="10"/>
    </row>
    <row r="93" spans="1:6" ht="34.799999999999997" x14ac:dyDescent="0.3">
      <c r="A93" s="45" t="s">
        <v>2</v>
      </c>
      <c r="B93" s="46" t="s">
        <v>3</v>
      </c>
      <c r="C93" s="45" t="str">
        <f>C5</f>
        <v>2022 / 2023                             School Year</v>
      </c>
      <c r="D93" s="91" t="s">
        <v>21</v>
      </c>
      <c r="E93" s="47" t="s">
        <v>4</v>
      </c>
    </row>
    <row r="94" spans="1:6" ht="17.399999999999999" x14ac:dyDescent="0.3">
      <c r="A94" s="48"/>
      <c r="B94" s="54">
        <v>44797</v>
      </c>
      <c r="C94" s="49" t="s">
        <v>36</v>
      </c>
      <c r="D94" s="50">
        <v>2000</v>
      </c>
      <c r="E94" s="49"/>
    </row>
    <row r="95" spans="1:6" ht="17.399999999999999" x14ac:dyDescent="0.3">
      <c r="A95" s="48"/>
      <c r="B95" s="54"/>
      <c r="C95" s="94"/>
      <c r="D95" s="50"/>
      <c r="E95" s="49"/>
    </row>
    <row r="96" spans="1:6" ht="17.399999999999999" x14ac:dyDescent="0.3">
      <c r="A96" s="48"/>
      <c r="B96" s="54"/>
      <c r="C96" s="49"/>
      <c r="D96" s="50"/>
      <c r="E96" s="50"/>
    </row>
    <row r="97" spans="1:6" ht="17.399999999999999" x14ac:dyDescent="0.3">
      <c r="A97" s="48"/>
      <c r="B97" s="54"/>
      <c r="C97" s="49"/>
      <c r="D97" s="50"/>
      <c r="E97" s="49"/>
    </row>
    <row r="98" spans="1:6" ht="17.399999999999999" x14ac:dyDescent="0.3">
      <c r="A98" s="48"/>
      <c r="B98" s="54"/>
      <c r="C98" s="49"/>
      <c r="D98" s="50"/>
      <c r="E98" s="49"/>
      <c r="F98" s="1"/>
    </row>
    <row r="99" spans="1:6" ht="17.399999999999999" x14ac:dyDescent="0.3">
      <c r="A99" s="48"/>
      <c r="B99" s="54"/>
      <c r="C99" s="49"/>
      <c r="D99" s="50"/>
      <c r="E99" s="49"/>
      <c r="F99" s="1"/>
    </row>
    <row r="100" spans="1:6" ht="17.399999999999999" x14ac:dyDescent="0.3">
      <c r="A100" s="48"/>
      <c r="B100" s="54"/>
      <c r="C100" s="49"/>
      <c r="D100" s="50"/>
      <c r="E100" s="50"/>
    </row>
    <row r="101" spans="1:6" ht="17.399999999999999" x14ac:dyDescent="0.3">
      <c r="A101" s="48"/>
      <c r="B101" s="54"/>
      <c r="C101" s="49"/>
      <c r="D101" s="50"/>
      <c r="E101" s="50"/>
    </row>
    <row r="102" spans="1:6" ht="17.399999999999999" x14ac:dyDescent="0.3">
      <c r="A102" s="48"/>
      <c r="B102" s="54"/>
      <c r="C102" s="49"/>
      <c r="D102" s="50"/>
      <c r="E102" s="50"/>
    </row>
    <row r="103" spans="1:6" ht="17.399999999999999" x14ac:dyDescent="0.3">
      <c r="A103" s="48"/>
      <c r="B103" s="54"/>
      <c r="C103" s="49"/>
      <c r="D103" s="50"/>
      <c r="E103" s="50"/>
    </row>
    <row r="104" spans="1:6" ht="17.399999999999999" x14ac:dyDescent="0.3">
      <c r="A104" s="48"/>
      <c r="B104" s="54"/>
      <c r="C104" s="49"/>
      <c r="D104" s="50"/>
      <c r="E104" s="50"/>
    </row>
    <row r="105" spans="1:6" ht="17.399999999999999" x14ac:dyDescent="0.3">
      <c r="A105" s="48"/>
      <c r="B105" s="54"/>
      <c r="C105" s="49"/>
      <c r="D105" s="50"/>
      <c r="E105" s="50"/>
    </row>
    <row r="106" spans="1:6" ht="17.399999999999999" x14ac:dyDescent="0.3">
      <c r="A106" s="48"/>
      <c r="B106" s="54"/>
      <c r="C106" s="49"/>
      <c r="D106" s="50"/>
      <c r="E106" s="50"/>
    </row>
    <row r="107" spans="1:6" ht="17.399999999999999" x14ac:dyDescent="0.3">
      <c r="A107" s="48"/>
      <c r="B107" s="55"/>
      <c r="C107" s="51" t="s">
        <v>5</v>
      </c>
      <c r="D107" s="50">
        <f>SUM(D94:D106)</f>
        <v>2000</v>
      </c>
      <c r="E107" s="50"/>
    </row>
    <row r="108" spans="1:6" ht="22.8" x14ac:dyDescent="0.4">
      <c r="A108" s="142" t="s">
        <v>11</v>
      </c>
      <c r="B108" s="142"/>
      <c r="C108" s="142"/>
      <c r="D108" s="142"/>
      <c r="E108" s="39">
        <f>E1</f>
        <v>45077</v>
      </c>
      <c r="F108" s="3"/>
    </row>
    <row r="109" spans="1:6" ht="22.8" x14ac:dyDescent="0.4">
      <c r="A109" s="58" t="s">
        <v>24</v>
      </c>
      <c r="B109" s="22"/>
      <c r="D109" s="3"/>
      <c r="E109" s="21"/>
      <c r="F109" s="7"/>
    </row>
    <row r="110" spans="1:6" ht="22.8" x14ac:dyDescent="0.4">
      <c r="A110" s="62" t="s">
        <v>1</v>
      </c>
      <c r="B110" s="22"/>
      <c r="D110" s="3"/>
      <c r="E110" s="21"/>
      <c r="F110" s="7"/>
    </row>
    <row r="111" spans="1:6" ht="43.5" customHeight="1" x14ac:dyDescent="0.3">
      <c r="A111" s="3"/>
      <c r="B111" s="22"/>
      <c r="C111" s="53"/>
      <c r="D111" s="3"/>
      <c r="E111" s="21"/>
      <c r="F111" s="7"/>
    </row>
    <row r="112" spans="1:6" ht="34.799999999999997" x14ac:dyDescent="0.3">
      <c r="A112" s="45" t="s">
        <v>2</v>
      </c>
      <c r="B112" s="46" t="s">
        <v>3</v>
      </c>
      <c r="C112" s="45" t="str">
        <f>C5</f>
        <v>2022 / 2023                             School Year</v>
      </c>
      <c r="D112" s="91" t="s">
        <v>21</v>
      </c>
      <c r="E112" s="47" t="s">
        <v>4</v>
      </c>
    </row>
    <row r="113" spans="1:6" ht="17.399999999999999" x14ac:dyDescent="0.3">
      <c r="A113" s="48"/>
      <c r="B113" s="54">
        <v>44797</v>
      </c>
      <c r="C113" s="49" t="s">
        <v>36</v>
      </c>
      <c r="D113" s="50">
        <v>2000</v>
      </c>
      <c r="E113" s="49"/>
    </row>
    <row r="114" spans="1:6" ht="17.399999999999999" x14ac:dyDescent="0.3">
      <c r="A114" s="55">
        <v>1471</v>
      </c>
      <c r="B114" s="54">
        <v>44871</v>
      </c>
      <c r="C114" s="94"/>
      <c r="D114" s="50">
        <v>-350</v>
      </c>
      <c r="E114" s="104"/>
    </row>
    <row r="115" spans="1:6" ht="17.399999999999999" x14ac:dyDescent="0.3">
      <c r="A115" s="55"/>
      <c r="B115" s="54"/>
      <c r="C115" s="104"/>
      <c r="D115" s="50"/>
      <c r="E115" s="104"/>
    </row>
    <row r="116" spans="1:6" ht="17.399999999999999" x14ac:dyDescent="0.3">
      <c r="A116" s="48"/>
      <c r="B116" s="54"/>
      <c r="C116" s="49"/>
      <c r="D116" s="50"/>
      <c r="E116" s="49"/>
    </row>
    <row r="117" spans="1:6" ht="17.399999999999999" x14ac:dyDescent="0.3">
      <c r="A117" s="48"/>
      <c r="B117" s="54"/>
      <c r="C117" s="49"/>
      <c r="D117" s="50"/>
      <c r="E117" s="49"/>
    </row>
    <row r="118" spans="1:6" ht="17.399999999999999" x14ac:dyDescent="0.3">
      <c r="A118" s="48"/>
      <c r="B118" s="54"/>
      <c r="C118" s="49"/>
      <c r="D118" s="50"/>
      <c r="E118" s="49"/>
    </row>
    <row r="119" spans="1:6" ht="17.399999999999999" x14ac:dyDescent="0.3">
      <c r="A119" s="48"/>
      <c r="B119" s="54"/>
      <c r="C119" s="49"/>
      <c r="D119" s="50"/>
      <c r="E119" s="49"/>
      <c r="F119" s="1"/>
    </row>
    <row r="120" spans="1:6" ht="17.399999999999999" x14ac:dyDescent="0.3">
      <c r="A120" s="48"/>
      <c r="B120" s="54"/>
      <c r="C120" s="49"/>
      <c r="D120" s="50"/>
      <c r="E120" s="49"/>
      <c r="F120" s="1"/>
    </row>
    <row r="121" spans="1:6" ht="17.399999999999999" x14ac:dyDescent="0.3">
      <c r="A121" s="48"/>
      <c r="B121" s="54"/>
      <c r="C121" s="49"/>
      <c r="D121" s="50"/>
      <c r="E121" s="49"/>
      <c r="F121" s="1"/>
    </row>
    <row r="122" spans="1:6" ht="17.399999999999999" x14ac:dyDescent="0.3">
      <c r="A122" s="48"/>
      <c r="B122" s="54"/>
      <c r="C122" s="49"/>
      <c r="D122" s="50"/>
      <c r="E122" s="50"/>
    </row>
    <row r="123" spans="1:6" ht="17.399999999999999" x14ac:dyDescent="0.3">
      <c r="A123" s="48"/>
      <c r="B123" s="54"/>
      <c r="C123" s="49"/>
      <c r="D123" s="50"/>
      <c r="E123" s="50"/>
    </row>
    <row r="124" spans="1:6" ht="17.399999999999999" x14ac:dyDescent="0.3">
      <c r="A124" s="48"/>
      <c r="B124" s="55"/>
      <c r="C124" s="51" t="s">
        <v>5</v>
      </c>
      <c r="D124" s="50">
        <f>SUM(D113:D123)</f>
        <v>1650</v>
      </c>
      <c r="E124" s="50"/>
    </row>
    <row r="125" spans="1:6" ht="22.8" x14ac:dyDescent="0.4">
      <c r="A125" s="142" t="s">
        <v>12</v>
      </c>
      <c r="B125" s="142"/>
      <c r="C125" s="142"/>
      <c r="D125" s="142"/>
      <c r="E125" s="39">
        <f>E1</f>
        <v>45077</v>
      </c>
      <c r="F125" s="3"/>
    </row>
    <row r="126" spans="1:6" ht="22.8" x14ac:dyDescent="0.4">
      <c r="A126" s="58" t="s">
        <v>25</v>
      </c>
      <c r="B126" s="22"/>
      <c r="D126" s="22"/>
      <c r="E126" s="21"/>
      <c r="F126" s="7"/>
    </row>
    <row r="127" spans="1:6" ht="22.8" x14ac:dyDescent="0.4">
      <c r="A127" s="62" t="s">
        <v>1</v>
      </c>
      <c r="B127" s="22"/>
      <c r="D127" s="22"/>
      <c r="E127" s="21"/>
      <c r="F127" s="7"/>
    </row>
    <row r="128" spans="1:6" ht="43.5" customHeight="1" x14ac:dyDescent="0.3">
      <c r="A128" s="22"/>
      <c r="B128" s="22"/>
      <c r="C128" s="43"/>
      <c r="D128" s="22"/>
      <c r="E128" s="21"/>
      <c r="F128" s="7"/>
    </row>
    <row r="129" spans="1:7" ht="34.799999999999997" x14ac:dyDescent="0.3">
      <c r="A129" s="45" t="s">
        <v>2</v>
      </c>
      <c r="B129" s="46" t="s">
        <v>3</v>
      </c>
      <c r="C129" s="45" t="str">
        <f>C5</f>
        <v>2022 / 2023                             School Year</v>
      </c>
      <c r="D129" s="91" t="s">
        <v>21</v>
      </c>
      <c r="E129" s="47" t="s">
        <v>4</v>
      </c>
    </row>
    <row r="130" spans="1:7" ht="17.399999999999999" x14ac:dyDescent="0.3">
      <c r="A130" s="48"/>
      <c r="B130" s="54">
        <v>44797</v>
      </c>
      <c r="C130" s="49" t="s">
        <v>36</v>
      </c>
      <c r="D130" s="50">
        <v>2000</v>
      </c>
      <c r="E130" s="49"/>
    </row>
    <row r="131" spans="1:7" ht="17.399999999999999" x14ac:dyDescent="0.3">
      <c r="A131" s="48"/>
      <c r="B131" s="54"/>
      <c r="C131" s="94"/>
      <c r="D131" s="100"/>
      <c r="E131" s="99"/>
      <c r="F131" s="85"/>
      <c r="G131" s="107"/>
    </row>
    <row r="132" spans="1:7" ht="17.399999999999999" x14ac:dyDescent="0.3">
      <c r="A132" s="48"/>
      <c r="B132" s="54"/>
      <c r="C132" s="49"/>
      <c r="D132" s="50"/>
      <c r="E132" s="50"/>
    </row>
    <row r="133" spans="1:7" ht="17.399999999999999" x14ac:dyDescent="0.3">
      <c r="A133" s="48"/>
      <c r="B133" s="54"/>
      <c r="C133" s="49"/>
      <c r="D133" s="50"/>
      <c r="E133" s="49"/>
      <c r="F133" s="1"/>
    </row>
    <row r="134" spans="1:7" ht="17.399999999999999" x14ac:dyDescent="0.3">
      <c r="A134" s="48"/>
      <c r="B134" s="54"/>
      <c r="C134" s="49"/>
      <c r="D134" s="50"/>
      <c r="E134" s="50"/>
    </row>
    <row r="135" spans="1:7" ht="17.399999999999999" x14ac:dyDescent="0.3">
      <c r="A135" s="48"/>
      <c r="B135" s="54"/>
      <c r="C135" s="49"/>
      <c r="D135" s="50"/>
      <c r="E135" s="50"/>
    </row>
    <row r="136" spans="1:7" ht="17.399999999999999" x14ac:dyDescent="0.3">
      <c r="A136" s="48"/>
      <c r="B136" s="54"/>
      <c r="C136" s="49"/>
      <c r="D136" s="50"/>
      <c r="E136" s="50"/>
    </row>
    <row r="137" spans="1:7" ht="17.399999999999999" x14ac:dyDescent="0.3">
      <c r="A137" s="48"/>
      <c r="B137" s="54"/>
      <c r="C137" s="49"/>
      <c r="D137" s="50"/>
      <c r="E137" s="50"/>
    </row>
    <row r="138" spans="1:7" ht="17.399999999999999" x14ac:dyDescent="0.3">
      <c r="A138" s="48"/>
      <c r="B138" s="54"/>
      <c r="C138" s="49"/>
      <c r="D138" s="50"/>
      <c r="E138" s="50"/>
    </row>
    <row r="139" spans="1:7" ht="17.399999999999999" x14ac:dyDescent="0.3">
      <c r="A139" s="49"/>
      <c r="B139" s="54"/>
      <c r="C139" s="49"/>
      <c r="D139" s="50"/>
      <c r="E139" s="49"/>
      <c r="F139" s="1"/>
    </row>
    <row r="140" spans="1:7" ht="17.399999999999999" x14ac:dyDescent="0.3">
      <c r="A140" s="49"/>
      <c r="B140" s="54"/>
      <c r="C140" s="49"/>
      <c r="D140" s="50"/>
      <c r="E140" s="49"/>
      <c r="F140" s="1"/>
    </row>
    <row r="141" spans="1:7" ht="17.399999999999999" x14ac:dyDescent="0.3">
      <c r="A141" s="49"/>
      <c r="B141" s="54"/>
      <c r="C141" s="49"/>
      <c r="D141" s="50"/>
      <c r="E141" s="49"/>
      <c r="F141" s="1"/>
    </row>
    <row r="142" spans="1:7" ht="17.399999999999999" x14ac:dyDescent="0.3">
      <c r="A142" s="48"/>
      <c r="B142" s="55"/>
      <c r="C142" s="51" t="s">
        <v>5</v>
      </c>
      <c r="D142" s="50">
        <f>SUM(D130:D141)</f>
        <v>2000</v>
      </c>
      <c r="E142" s="50"/>
    </row>
    <row r="143" spans="1:7" ht="22.8" x14ac:dyDescent="0.4">
      <c r="A143" s="142" t="s">
        <v>13</v>
      </c>
      <c r="B143" s="142"/>
      <c r="C143" s="142"/>
      <c r="D143" s="142"/>
      <c r="E143" s="39">
        <f>E1</f>
        <v>45077</v>
      </c>
      <c r="F143" s="3"/>
    </row>
    <row r="144" spans="1:7" ht="22.8" x14ac:dyDescent="0.4">
      <c r="A144" s="58" t="s">
        <v>24</v>
      </c>
      <c r="B144" s="22"/>
      <c r="D144" s="22"/>
      <c r="E144" s="18"/>
      <c r="F144" s="7"/>
    </row>
    <row r="145" spans="1:7" ht="22.8" x14ac:dyDescent="0.4">
      <c r="A145" s="62" t="s">
        <v>1</v>
      </c>
      <c r="B145" s="22"/>
      <c r="D145" s="22"/>
      <c r="E145" s="18"/>
      <c r="F145" s="7"/>
    </row>
    <row r="146" spans="1:7" ht="43.5" customHeight="1" x14ac:dyDescent="0.3">
      <c r="A146" s="22"/>
      <c r="B146" s="22"/>
      <c r="C146" s="43"/>
      <c r="D146" s="22"/>
      <c r="E146" s="18"/>
      <c r="F146" s="7"/>
    </row>
    <row r="147" spans="1:7" ht="34.799999999999997" x14ac:dyDescent="0.3">
      <c r="A147" s="45" t="s">
        <v>2</v>
      </c>
      <c r="B147" s="46" t="s">
        <v>3</v>
      </c>
      <c r="C147" s="45" t="str">
        <f>C5</f>
        <v>2022 / 2023                             School Year</v>
      </c>
      <c r="D147" s="91" t="s">
        <v>21</v>
      </c>
      <c r="E147" s="47" t="s">
        <v>4</v>
      </c>
    </row>
    <row r="148" spans="1:7" ht="17.399999999999999" x14ac:dyDescent="0.3">
      <c r="A148" s="48"/>
      <c r="B148" s="54">
        <v>44797</v>
      </c>
      <c r="C148" s="49" t="s">
        <v>36</v>
      </c>
      <c r="D148" s="50">
        <v>2000</v>
      </c>
      <c r="E148" s="49"/>
    </row>
    <row r="149" spans="1:7" ht="17.399999999999999" x14ac:dyDescent="0.3">
      <c r="A149" s="48"/>
      <c r="B149" s="54"/>
      <c r="C149" s="94"/>
      <c r="D149" s="100"/>
      <c r="E149" s="99"/>
      <c r="F149" s="85"/>
      <c r="G149" s="107"/>
    </row>
    <row r="150" spans="1:7" ht="17.399999999999999" x14ac:dyDescent="0.3">
      <c r="A150" s="48"/>
      <c r="B150" s="54"/>
      <c r="C150" s="49"/>
      <c r="D150" s="50"/>
      <c r="E150" s="50"/>
    </row>
    <row r="151" spans="1:7" ht="17.399999999999999" x14ac:dyDescent="0.3">
      <c r="A151" s="49"/>
      <c r="B151" s="54"/>
      <c r="C151" s="49"/>
      <c r="D151" s="50"/>
      <c r="E151" s="49"/>
    </row>
    <row r="152" spans="1:7" ht="17.399999999999999" x14ac:dyDescent="0.3">
      <c r="A152" s="49"/>
      <c r="B152" s="54"/>
      <c r="C152" s="49"/>
      <c r="D152" s="50"/>
      <c r="E152" s="49"/>
    </row>
    <row r="153" spans="1:7" ht="17.399999999999999" x14ac:dyDescent="0.3">
      <c r="A153" s="49"/>
      <c r="B153" s="54"/>
      <c r="C153" s="49"/>
      <c r="D153" s="50"/>
      <c r="E153" s="49"/>
      <c r="F153" s="1"/>
    </row>
    <row r="154" spans="1:7" ht="17.399999999999999" x14ac:dyDescent="0.3">
      <c r="A154" s="49"/>
      <c r="B154" s="54"/>
      <c r="C154" s="49"/>
      <c r="D154" s="50"/>
      <c r="E154" s="50"/>
    </row>
    <row r="155" spans="1:7" ht="17.399999999999999" x14ac:dyDescent="0.3">
      <c r="A155" s="49"/>
      <c r="B155" s="54"/>
      <c r="C155" s="49"/>
      <c r="D155" s="50"/>
      <c r="E155" s="50"/>
    </row>
    <row r="156" spans="1:7" ht="17.399999999999999" x14ac:dyDescent="0.3">
      <c r="A156" s="49"/>
      <c r="B156" s="54"/>
      <c r="C156" s="49"/>
      <c r="D156" s="50"/>
      <c r="E156" s="50"/>
    </row>
    <row r="157" spans="1:7" ht="17.399999999999999" x14ac:dyDescent="0.3">
      <c r="A157" s="49"/>
      <c r="B157" s="54"/>
      <c r="C157" s="49"/>
      <c r="D157" s="50"/>
      <c r="E157" s="50"/>
    </row>
    <row r="158" spans="1:7" ht="17.399999999999999" x14ac:dyDescent="0.3">
      <c r="A158" s="48"/>
      <c r="B158" s="55"/>
      <c r="C158" s="51" t="s">
        <v>5</v>
      </c>
      <c r="D158" s="50">
        <f>SUM(D148:D157)</f>
        <v>2000</v>
      </c>
      <c r="E158" s="50"/>
    </row>
    <row r="159" spans="1:7" ht="22.8" x14ac:dyDescent="0.4">
      <c r="A159" s="142" t="s">
        <v>14</v>
      </c>
      <c r="B159" s="142"/>
      <c r="C159" s="142"/>
      <c r="D159" s="142"/>
      <c r="E159" s="39">
        <f>E1</f>
        <v>45077</v>
      </c>
      <c r="F159" s="3"/>
    </row>
    <row r="160" spans="1:7" ht="22.8" x14ac:dyDescent="0.4">
      <c r="A160" s="58" t="s">
        <v>25</v>
      </c>
      <c r="B160" s="22"/>
      <c r="D160" s="3"/>
      <c r="E160" s="3"/>
      <c r="F160" s="7"/>
    </row>
    <row r="161" spans="1:7" ht="22.8" x14ac:dyDescent="0.4">
      <c r="A161" s="62" t="s">
        <v>1</v>
      </c>
      <c r="B161" s="22"/>
      <c r="D161" s="3"/>
      <c r="E161" s="3"/>
      <c r="F161" s="7"/>
    </row>
    <row r="162" spans="1:7" ht="44.25" customHeight="1" x14ac:dyDescent="0.3">
      <c r="A162" s="22"/>
      <c r="B162" s="22"/>
      <c r="C162" s="43"/>
      <c r="D162" s="3"/>
      <c r="E162" s="3"/>
      <c r="F162" s="7"/>
    </row>
    <row r="163" spans="1:7" ht="34.799999999999997" x14ac:dyDescent="0.3">
      <c r="A163" s="45" t="s">
        <v>2</v>
      </c>
      <c r="B163" s="46" t="s">
        <v>3</v>
      </c>
      <c r="C163" s="45" t="str">
        <f>C5</f>
        <v>2022 / 2023                             School Year</v>
      </c>
      <c r="D163" s="91" t="s">
        <v>21</v>
      </c>
      <c r="E163" s="47" t="s">
        <v>4</v>
      </c>
    </row>
    <row r="164" spans="1:7" ht="17.399999999999999" x14ac:dyDescent="0.3">
      <c r="A164" s="48"/>
      <c r="B164" s="54">
        <v>44797</v>
      </c>
      <c r="C164" s="49" t="s">
        <v>36</v>
      </c>
      <c r="D164" s="50">
        <v>2000</v>
      </c>
      <c r="E164" s="49"/>
    </row>
    <row r="165" spans="1:7" ht="17.399999999999999" x14ac:dyDescent="0.3">
      <c r="A165" s="48"/>
      <c r="B165" s="54"/>
      <c r="C165" s="94"/>
      <c r="D165" s="100"/>
      <c r="E165" s="99"/>
      <c r="F165" s="85"/>
      <c r="G165" s="107"/>
    </row>
    <row r="166" spans="1:7" ht="17.399999999999999" x14ac:dyDescent="0.3">
      <c r="A166" s="48"/>
      <c r="B166" s="54"/>
      <c r="C166" s="49"/>
      <c r="D166" s="50"/>
      <c r="E166" s="50"/>
    </row>
    <row r="167" spans="1:7" ht="17.399999999999999" x14ac:dyDescent="0.3">
      <c r="A167" s="48"/>
      <c r="B167" s="54"/>
      <c r="C167" s="49"/>
      <c r="D167" s="50"/>
      <c r="E167" s="50"/>
    </row>
    <row r="168" spans="1:7" ht="17.399999999999999" x14ac:dyDescent="0.3">
      <c r="A168" s="101"/>
      <c r="B168" s="98"/>
      <c r="C168" s="99"/>
      <c r="D168" s="100"/>
      <c r="E168" s="49"/>
    </row>
    <row r="169" spans="1:7" ht="17.399999999999999" x14ac:dyDescent="0.3">
      <c r="A169" s="48"/>
      <c r="B169" s="102"/>
      <c r="C169" s="92"/>
      <c r="D169" s="93"/>
      <c r="E169" s="49"/>
    </row>
    <row r="170" spans="1:7" ht="17.399999999999999" x14ac:dyDescent="0.3">
      <c r="A170" s="48"/>
      <c r="B170" s="54"/>
      <c r="C170" s="49"/>
      <c r="D170" s="50"/>
      <c r="E170" s="50"/>
      <c r="F170" s="1"/>
    </row>
    <row r="171" spans="1:7" ht="17.399999999999999" x14ac:dyDescent="0.3">
      <c r="A171" s="48"/>
      <c r="B171" s="54"/>
      <c r="C171" s="49"/>
      <c r="D171" s="50"/>
      <c r="E171" s="49"/>
      <c r="F171" s="1"/>
    </row>
    <row r="172" spans="1:7" ht="17.399999999999999" x14ac:dyDescent="0.3">
      <c r="A172" s="48"/>
      <c r="B172" s="54"/>
      <c r="C172" s="49"/>
      <c r="D172" s="50"/>
      <c r="E172" s="49"/>
    </row>
    <row r="173" spans="1:7" ht="17.399999999999999" x14ac:dyDescent="0.3">
      <c r="A173" s="48"/>
      <c r="B173" s="54"/>
      <c r="C173" s="49"/>
      <c r="D173" s="50"/>
      <c r="E173" s="50"/>
    </row>
    <row r="174" spans="1:7" ht="17.399999999999999" x14ac:dyDescent="0.3">
      <c r="A174" s="48"/>
      <c r="B174" s="54"/>
      <c r="C174" s="49"/>
      <c r="D174" s="50"/>
      <c r="E174" s="50"/>
    </row>
    <row r="175" spans="1:7" ht="17.399999999999999" x14ac:dyDescent="0.3">
      <c r="A175" s="48"/>
      <c r="B175" s="54"/>
      <c r="C175" s="49"/>
      <c r="D175" s="50"/>
      <c r="E175" s="50"/>
    </row>
    <row r="176" spans="1:7" ht="17.399999999999999" x14ac:dyDescent="0.3">
      <c r="A176" s="48"/>
      <c r="B176" s="54"/>
      <c r="C176" s="49"/>
      <c r="D176" s="50"/>
      <c r="E176" s="50"/>
    </row>
    <row r="177" spans="1:7" ht="17.399999999999999" x14ac:dyDescent="0.3">
      <c r="A177" s="48"/>
      <c r="B177" s="54"/>
      <c r="C177" s="49"/>
      <c r="D177" s="50"/>
      <c r="E177" s="50"/>
    </row>
    <row r="178" spans="1:7" ht="17.399999999999999" x14ac:dyDescent="0.3">
      <c r="A178" s="55"/>
      <c r="B178" s="55"/>
      <c r="C178" s="51" t="s">
        <v>5</v>
      </c>
      <c r="D178" s="50">
        <f>SUM(D164:D177)</f>
        <v>2000</v>
      </c>
      <c r="E178" s="50"/>
      <c r="F178" s="1"/>
    </row>
    <row r="179" spans="1:7" ht="22.8" x14ac:dyDescent="0.4">
      <c r="A179" s="118" t="s">
        <v>58</v>
      </c>
      <c r="B179" s="118"/>
      <c r="C179" s="118"/>
      <c r="D179" s="118"/>
      <c r="E179" s="39">
        <f>E1</f>
        <v>45077</v>
      </c>
      <c r="F179" s="3"/>
    </row>
    <row r="180" spans="1:7" ht="22.8" x14ac:dyDescent="0.4">
      <c r="A180" s="58" t="s">
        <v>25</v>
      </c>
      <c r="B180" s="22"/>
      <c r="D180" s="22"/>
      <c r="E180" s="22"/>
      <c r="F180" s="7"/>
    </row>
    <row r="181" spans="1:7" ht="22.8" x14ac:dyDescent="0.4">
      <c r="A181" s="62" t="s">
        <v>1</v>
      </c>
      <c r="B181" s="22"/>
      <c r="D181" s="22"/>
      <c r="E181" s="22"/>
      <c r="F181" s="7"/>
    </row>
    <row r="182" spans="1:7" ht="43.5" customHeight="1" x14ac:dyDescent="0.3">
      <c r="A182" s="22"/>
      <c r="B182" s="22"/>
      <c r="C182" s="43"/>
      <c r="D182" s="22"/>
      <c r="E182" s="22"/>
      <c r="F182" s="7"/>
    </row>
    <row r="183" spans="1:7" ht="34.799999999999997" x14ac:dyDescent="0.3">
      <c r="A183" s="45" t="s">
        <v>2</v>
      </c>
      <c r="B183" s="46" t="s">
        <v>3</v>
      </c>
      <c r="C183" s="45" t="str">
        <f>C5</f>
        <v>2022 / 2023                             School Year</v>
      </c>
      <c r="D183" s="91" t="s">
        <v>21</v>
      </c>
      <c r="E183" s="47" t="s">
        <v>4</v>
      </c>
    </row>
    <row r="184" spans="1:7" ht="17.399999999999999" x14ac:dyDescent="0.3">
      <c r="A184" s="48"/>
      <c r="B184" s="54">
        <v>44797</v>
      </c>
      <c r="C184" s="49" t="s">
        <v>36</v>
      </c>
      <c r="D184" s="50">
        <v>2000</v>
      </c>
      <c r="E184" s="49"/>
    </row>
    <row r="185" spans="1:7" ht="17.399999999999999" x14ac:dyDescent="0.3">
      <c r="A185" s="48"/>
      <c r="B185" s="54"/>
      <c r="C185" s="94"/>
      <c r="D185" s="100"/>
      <c r="E185" s="99"/>
      <c r="F185" s="85"/>
      <c r="G185" s="107"/>
    </row>
    <row r="186" spans="1:7" ht="17.399999999999999" x14ac:dyDescent="0.3">
      <c r="A186" s="48"/>
      <c r="B186" s="54"/>
      <c r="C186" s="49"/>
      <c r="D186" s="50"/>
      <c r="E186" s="50"/>
    </row>
    <row r="187" spans="1:7" ht="17.399999999999999" x14ac:dyDescent="0.3">
      <c r="A187" s="48"/>
      <c r="B187" s="54"/>
      <c r="C187" s="49"/>
      <c r="D187" s="50"/>
      <c r="E187" s="49"/>
      <c r="F187" s="1"/>
    </row>
    <row r="188" spans="1:7" ht="17.399999999999999" x14ac:dyDescent="0.3">
      <c r="A188" s="48"/>
      <c r="B188" s="54"/>
      <c r="C188" s="49"/>
      <c r="D188" s="50"/>
      <c r="E188" s="49"/>
      <c r="F188" s="1"/>
    </row>
    <row r="189" spans="1:7" ht="17.399999999999999" x14ac:dyDescent="0.3">
      <c r="A189" s="48"/>
      <c r="B189" s="54"/>
      <c r="C189" s="49"/>
      <c r="D189" s="50"/>
      <c r="E189" s="49"/>
      <c r="F189" s="1"/>
    </row>
    <row r="190" spans="1:7" ht="17.399999999999999" x14ac:dyDescent="0.3">
      <c r="A190" s="48"/>
      <c r="B190" s="54"/>
      <c r="C190" s="49"/>
      <c r="D190" s="50"/>
      <c r="E190" s="49"/>
      <c r="F190" s="1"/>
    </row>
    <row r="191" spans="1:7" ht="17.399999999999999" x14ac:dyDescent="0.3">
      <c r="A191" s="48"/>
      <c r="B191" s="54"/>
      <c r="C191" s="49"/>
      <c r="D191" s="50"/>
      <c r="E191" s="49"/>
      <c r="F191" s="1"/>
    </row>
    <row r="192" spans="1:7" ht="17.399999999999999" x14ac:dyDescent="0.3">
      <c r="A192" s="48"/>
      <c r="B192" s="54"/>
      <c r="C192" s="49"/>
      <c r="D192" s="50"/>
      <c r="E192" s="50"/>
    </row>
    <row r="193" spans="1:7" ht="17.399999999999999" x14ac:dyDescent="0.3">
      <c r="A193" s="48"/>
      <c r="B193" s="54"/>
      <c r="C193" s="49"/>
      <c r="D193" s="50"/>
      <c r="E193" s="50"/>
    </row>
    <row r="194" spans="1:7" ht="17.399999999999999" x14ac:dyDescent="0.3">
      <c r="A194" s="55"/>
      <c r="B194" s="55"/>
      <c r="C194" s="51" t="s">
        <v>5</v>
      </c>
      <c r="D194" s="50">
        <f>SUM(D184:D193)</f>
        <v>2000</v>
      </c>
      <c r="E194" s="50"/>
      <c r="F194" s="1"/>
    </row>
    <row r="195" spans="1:7" ht="22.8" x14ac:dyDescent="0.4">
      <c r="A195" s="118" t="s">
        <v>16</v>
      </c>
      <c r="B195" s="118"/>
      <c r="C195" s="118"/>
      <c r="D195" s="118"/>
      <c r="E195" s="39">
        <f>E1</f>
        <v>45077</v>
      </c>
      <c r="F195" s="3"/>
    </row>
    <row r="196" spans="1:7" ht="22.8" x14ac:dyDescent="0.4">
      <c r="A196" s="58" t="s">
        <v>25</v>
      </c>
      <c r="B196" s="22"/>
      <c r="D196" s="22"/>
      <c r="E196" s="22"/>
      <c r="F196" s="7"/>
    </row>
    <row r="197" spans="1:7" ht="22.8" x14ac:dyDescent="0.4">
      <c r="A197" s="62" t="s">
        <v>1</v>
      </c>
      <c r="B197" s="22"/>
      <c r="D197" s="22"/>
      <c r="E197" s="25"/>
      <c r="F197" s="7"/>
    </row>
    <row r="198" spans="1:7" ht="43.5" customHeight="1" x14ac:dyDescent="0.3">
      <c r="A198" s="25"/>
      <c r="B198" s="22"/>
      <c r="C198" s="43"/>
      <c r="D198" s="22"/>
      <c r="E198" s="25"/>
      <c r="F198" s="7"/>
    </row>
    <row r="199" spans="1:7" ht="34.799999999999997" x14ac:dyDescent="0.3">
      <c r="A199" s="45" t="s">
        <v>2</v>
      </c>
      <c r="B199" s="46" t="s">
        <v>3</v>
      </c>
      <c r="C199" s="45" t="str">
        <f>C5</f>
        <v>2022 / 2023                             School Year</v>
      </c>
      <c r="D199" s="91" t="s">
        <v>21</v>
      </c>
      <c r="E199" s="47" t="s">
        <v>4</v>
      </c>
    </row>
    <row r="200" spans="1:7" ht="17.399999999999999" x14ac:dyDescent="0.3">
      <c r="A200" s="48"/>
      <c r="B200" s="54">
        <v>44797</v>
      </c>
      <c r="C200" s="49" t="s">
        <v>36</v>
      </c>
      <c r="D200" s="50">
        <v>2000</v>
      </c>
      <c r="E200" s="49"/>
    </row>
    <row r="201" spans="1:7" ht="17.399999999999999" x14ac:dyDescent="0.3">
      <c r="A201" s="48"/>
      <c r="B201" s="54"/>
      <c r="C201" s="94"/>
      <c r="D201" s="100"/>
      <c r="E201" s="99"/>
      <c r="F201" s="85"/>
      <c r="G201" s="107"/>
    </row>
    <row r="202" spans="1:7" ht="17.399999999999999" x14ac:dyDescent="0.3">
      <c r="A202" s="48"/>
      <c r="B202" s="54"/>
      <c r="C202" s="49"/>
      <c r="D202" s="50"/>
      <c r="E202" s="50"/>
    </row>
    <row r="203" spans="1:7" ht="17.399999999999999" x14ac:dyDescent="0.3">
      <c r="A203" s="48"/>
      <c r="B203" s="54"/>
      <c r="C203" s="49"/>
      <c r="D203" s="50"/>
      <c r="E203" s="49"/>
    </row>
    <row r="204" spans="1:7" ht="17.399999999999999" x14ac:dyDescent="0.3">
      <c r="A204" s="48"/>
      <c r="B204" s="54"/>
      <c r="C204" s="49"/>
      <c r="D204" s="50"/>
      <c r="E204" s="49"/>
    </row>
    <row r="205" spans="1:7" ht="17.399999999999999" x14ac:dyDescent="0.3">
      <c r="A205" s="48"/>
      <c r="B205" s="54"/>
      <c r="C205" s="49"/>
      <c r="D205" s="50"/>
    </row>
    <row r="206" spans="1:7" ht="17.399999999999999" x14ac:dyDescent="0.3">
      <c r="A206" s="48"/>
      <c r="B206" s="54"/>
      <c r="C206" s="49"/>
      <c r="D206" s="50"/>
      <c r="E206" s="49"/>
    </row>
    <row r="207" spans="1:7" ht="17.399999999999999" x14ac:dyDescent="0.3">
      <c r="A207" s="48"/>
      <c r="B207" s="54"/>
      <c r="C207" s="49"/>
      <c r="D207" s="50"/>
      <c r="E207" s="49"/>
    </row>
    <row r="208" spans="1:7" ht="17.399999999999999" x14ac:dyDescent="0.3">
      <c r="A208" s="48"/>
      <c r="B208" s="54"/>
      <c r="C208" s="49"/>
      <c r="D208" s="50"/>
      <c r="E208" s="50"/>
    </row>
    <row r="209" spans="1:5" ht="18" customHeight="1" x14ac:dyDescent="0.3">
      <c r="A209" s="48"/>
      <c r="B209" s="54"/>
      <c r="C209" s="49"/>
      <c r="D209" s="50"/>
      <c r="E209" s="50"/>
    </row>
    <row r="210" spans="1:5" ht="18" customHeight="1" x14ac:dyDescent="0.3">
      <c r="A210" s="48"/>
      <c r="B210" s="54"/>
      <c r="C210" s="49"/>
      <c r="D210" s="50"/>
      <c r="E210" s="50"/>
    </row>
    <row r="211" spans="1:5" ht="18" customHeight="1" x14ac:dyDescent="0.3">
      <c r="A211" s="48"/>
      <c r="B211" s="54"/>
      <c r="C211" s="49"/>
      <c r="D211" s="50"/>
      <c r="E211" s="50"/>
    </row>
    <row r="212" spans="1:5" ht="18" customHeight="1" x14ac:dyDescent="0.3">
      <c r="A212" s="48"/>
      <c r="B212" s="54"/>
      <c r="C212" s="49"/>
      <c r="D212" s="50"/>
      <c r="E212" s="50"/>
    </row>
    <row r="213" spans="1:5" ht="18" customHeight="1" x14ac:dyDescent="0.3">
      <c r="A213" s="48"/>
      <c r="B213" s="54"/>
      <c r="C213" s="49"/>
      <c r="D213" s="50"/>
      <c r="E213" s="50"/>
    </row>
    <row r="214" spans="1:5" ht="17.399999999999999" x14ac:dyDescent="0.3">
      <c r="A214" s="48"/>
      <c r="B214" s="55"/>
      <c r="C214" s="51" t="s">
        <v>5</v>
      </c>
      <c r="D214" s="50">
        <f>SUM(D200:D213)</f>
        <v>2000</v>
      </c>
      <c r="E214" s="50"/>
    </row>
    <row r="216" spans="1:5" ht="45" customHeight="1" x14ac:dyDescent="0.25"/>
    <row r="218" spans="1:5" s="14" customFormat="1" ht="20.399999999999999" x14ac:dyDescent="0.35">
      <c r="B218" s="68"/>
    </row>
    <row r="219" spans="1:5" s="14" customFormat="1" ht="20.399999999999999" x14ac:dyDescent="0.35">
      <c r="B219" s="68"/>
    </row>
    <row r="220" spans="1:5" s="14" customFormat="1" ht="20.399999999999999" x14ac:dyDescent="0.35">
      <c r="B220" s="68"/>
    </row>
    <row r="241" spans="7:7" ht="18" customHeight="1" x14ac:dyDescent="0.25"/>
    <row r="242" spans="7:7" ht="18" customHeight="1" x14ac:dyDescent="0.25"/>
    <row r="243" spans="7:7" ht="18" customHeight="1" x14ac:dyDescent="0.25"/>
    <row r="244" spans="7:7" ht="18" customHeight="1" x14ac:dyDescent="0.25"/>
    <row r="245" spans="7:7" ht="12.75" customHeight="1" x14ac:dyDescent="0.25"/>
    <row r="246" spans="7:7" ht="45" customHeight="1" x14ac:dyDescent="0.25"/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3" spans="2:7" x14ac:dyDescent="0.25">
      <c r="G273" s="8"/>
    </row>
    <row r="274" spans="2:7" x14ac:dyDescent="0.25">
      <c r="G274" s="8"/>
    </row>
    <row r="275" spans="2:7" x14ac:dyDescent="0.25">
      <c r="G275" s="8"/>
    </row>
    <row r="276" spans="2:7" x14ac:dyDescent="0.25">
      <c r="G276" s="8"/>
    </row>
    <row r="277" spans="2:7" x14ac:dyDescent="0.25">
      <c r="G277" s="8"/>
    </row>
    <row r="278" spans="2:7" x14ac:dyDescent="0.25">
      <c r="G278" s="8"/>
    </row>
    <row r="279" spans="2:7" x14ac:dyDescent="0.25">
      <c r="G279" s="8"/>
    </row>
    <row r="280" spans="2:7" x14ac:dyDescent="0.25">
      <c r="G280" s="8"/>
    </row>
    <row r="281" spans="2:7" x14ac:dyDescent="0.25">
      <c r="G281" s="8"/>
    </row>
    <row r="282" spans="2:7" x14ac:dyDescent="0.25">
      <c r="G282" s="8"/>
    </row>
    <row r="283" spans="2:7" x14ac:dyDescent="0.25">
      <c r="G283" s="8"/>
    </row>
    <row r="284" spans="2:7" x14ac:dyDescent="0.25">
      <c r="G284" s="8"/>
    </row>
    <row r="286" spans="2:7" x14ac:dyDescent="0.25">
      <c r="G286" s="11"/>
    </row>
    <row r="287" spans="2:7" x14ac:dyDescent="0.25">
      <c r="G287" s="11"/>
    </row>
    <row r="288" spans="2:7" s="17" customFormat="1" ht="26.25" customHeight="1" x14ac:dyDescent="0.4">
      <c r="B288" s="15"/>
      <c r="G288" s="16"/>
    </row>
    <row r="289" spans="7:7" x14ac:dyDescent="0.25">
      <c r="G289" s="5"/>
    </row>
    <row r="290" spans="7:7" x14ac:dyDescent="0.25">
      <c r="G290" s="12"/>
    </row>
    <row r="291" spans="7:7" ht="54" customHeight="1" x14ac:dyDescent="0.25">
      <c r="G291" s="12"/>
    </row>
    <row r="292" spans="7:7" ht="54" customHeight="1" x14ac:dyDescent="0.25">
      <c r="G292" s="12"/>
    </row>
    <row r="293" spans="7:7" x14ac:dyDescent="0.25">
      <c r="G293" s="5"/>
    </row>
    <row r="294" spans="7:7" x14ac:dyDescent="0.25">
      <c r="G294" s="5"/>
    </row>
    <row r="295" spans="7:7" x14ac:dyDescent="0.25">
      <c r="G295" s="5"/>
    </row>
    <row r="296" spans="7:7" x14ac:dyDescent="0.25">
      <c r="G296" s="12"/>
    </row>
    <row r="297" spans="7:7" x14ac:dyDescent="0.25">
      <c r="G297" s="5"/>
    </row>
    <row r="298" spans="7:7" x14ac:dyDescent="0.25">
      <c r="G298" s="13"/>
    </row>
    <row r="299" spans="7:7" x14ac:dyDescent="0.25">
      <c r="G299" s="12"/>
    </row>
    <row r="300" spans="7:7" x14ac:dyDescent="0.25">
      <c r="G300" s="12"/>
    </row>
    <row r="301" spans="7:7" x14ac:dyDescent="0.25">
      <c r="G301" s="12"/>
    </row>
    <row r="302" spans="7:7" x14ac:dyDescent="0.25">
      <c r="G302" s="12"/>
    </row>
    <row r="303" spans="7:7" x14ac:dyDescent="0.25">
      <c r="G303" s="12"/>
    </row>
    <row r="304" spans="7:7" x14ac:dyDescent="0.25">
      <c r="G304" s="12"/>
    </row>
    <row r="305" spans="7:7" x14ac:dyDescent="0.25">
      <c r="G305" s="12"/>
    </row>
    <row r="306" spans="7:7" x14ac:dyDescent="0.25">
      <c r="G306" s="12"/>
    </row>
    <row r="307" spans="7:7" x14ac:dyDescent="0.25">
      <c r="G307" s="12"/>
    </row>
    <row r="308" spans="7:7" ht="48.75" customHeight="1" x14ac:dyDescent="0.25">
      <c r="G308" s="12"/>
    </row>
    <row r="322" spans="1:7" x14ac:dyDescent="0.25">
      <c r="G322" s="5"/>
    </row>
    <row r="323" spans="1:7" x14ac:dyDescent="0.25">
      <c r="G323" s="5"/>
    </row>
    <row r="324" spans="1:7" ht="45.75" customHeight="1" x14ac:dyDescent="0.25">
      <c r="G324" s="5"/>
    </row>
    <row r="325" spans="1:7" x14ac:dyDescent="0.25">
      <c r="G325" s="12"/>
    </row>
    <row r="326" spans="1:7" x14ac:dyDescent="0.25">
      <c r="G326" s="8"/>
    </row>
    <row r="327" spans="1:7" x14ac:dyDescent="0.25">
      <c r="G327" s="12"/>
    </row>
    <row r="328" spans="1:7" x14ac:dyDescent="0.25">
      <c r="G328" s="8"/>
    </row>
    <row r="329" spans="1:7" x14ac:dyDescent="0.25">
      <c r="G329" s="5"/>
    </row>
    <row r="330" spans="1:7" x14ac:dyDescent="0.25">
      <c r="A330" s="1"/>
      <c r="C330" s="8"/>
      <c r="F330" s="12"/>
    </row>
    <row r="331" spans="1:7" x14ac:dyDescent="0.25">
      <c r="A331" s="9"/>
      <c r="F331" s="12"/>
    </row>
    <row r="332" spans="1:7" x14ac:dyDescent="0.25">
      <c r="F332" s="12"/>
    </row>
    <row r="333" spans="1:7" x14ac:dyDescent="0.25">
      <c r="A333" s="1"/>
      <c r="D333" s="1"/>
      <c r="E333" s="1"/>
      <c r="F333" s="1"/>
    </row>
    <row r="334" spans="1:7" x14ac:dyDescent="0.25">
      <c r="A334" s="1"/>
      <c r="D334" s="1"/>
      <c r="E334" s="1"/>
      <c r="F334" s="1"/>
    </row>
    <row r="335" spans="1:7" x14ac:dyDescent="0.25">
      <c r="A335" s="1"/>
      <c r="D335" s="1"/>
      <c r="E335" s="1"/>
      <c r="F335" s="1"/>
    </row>
    <row r="336" spans="1:7" x14ac:dyDescent="0.25">
      <c r="A336" s="1"/>
      <c r="D336" s="1"/>
      <c r="E336" s="1"/>
      <c r="F336" s="1"/>
    </row>
    <row r="337" spans="2:2" s="1" customFormat="1" x14ac:dyDescent="0.25">
      <c r="B337" s="4"/>
    </row>
    <row r="338" spans="2:2" s="1" customFormat="1" x14ac:dyDescent="0.25">
      <c r="B338" s="4"/>
    </row>
    <row r="339" spans="2:2" s="1" customFormat="1" x14ac:dyDescent="0.25">
      <c r="B339" s="4"/>
    </row>
    <row r="340" spans="2:2" s="1" customFormat="1" x14ac:dyDescent="0.25">
      <c r="B340" s="4"/>
    </row>
    <row r="341" spans="2:2" s="1" customFormat="1" x14ac:dyDescent="0.25">
      <c r="B341" s="4"/>
    </row>
    <row r="342" spans="2:2" s="1" customFormat="1" x14ac:dyDescent="0.25">
      <c r="B342" s="4"/>
    </row>
    <row r="343" spans="2:2" s="1" customFormat="1" x14ac:dyDescent="0.25">
      <c r="B343" s="4"/>
    </row>
    <row r="344" spans="2:2" s="1" customFormat="1" x14ac:dyDescent="0.25">
      <c r="B344" s="4"/>
    </row>
    <row r="345" spans="2:2" s="1" customFormat="1" x14ac:dyDescent="0.25">
      <c r="B345" s="4"/>
    </row>
    <row r="346" spans="2:2" s="1" customFormat="1" x14ac:dyDescent="0.25">
      <c r="B346" s="4"/>
    </row>
    <row r="347" spans="2:2" s="1" customFormat="1" x14ac:dyDescent="0.25">
      <c r="B347" s="4"/>
    </row>
    <row r="348" spans="2:2" s="1" customFormat="1" x14ac:dyDescent="0.25">
      <c r="B348" s="4"/>
    </row>
    <row r="349" spans="2:2" s="1" customFormat="1" x14ac:dyDescent="0.25">
      <c r="B349" s="4"/>
    </row>
    <row r="350" spans="2:2" s="1" customFormat="1" x14ac:dyDescent="0.25">
      <c r="B350" s="4"/>
    </row>
    <row r="351" spans="2:2" s="1" customFormat="1" x14ac:dyDescent="0.25">
      <c r="B351" s="4"/>
    </row>
    <row r="352" spans="2:2" s="1" customFormat="1" x14ac:dyDescent="0.25">
      <c r="B352" s="4"/>
    </row>
    <row r="353" spans="1:6" x14ac:dyDescent="0.25">
      <c r="A353" s="1"/>
      <c r="D353" s="1"/>
      <c r="E353" s="1"/>
      <c r="F353" s="1"/>
    </row>
    <row r="354" spans="1:6" x14ac:dyDescent="0.25">
      <c r="A354" s="1"/>
      <c r="D354" s="1"/>
      <c r="E354" s="1"/>
      <c r="F354" s="1"/>
    </row>
    <row r="355" spans="1:6" x14ac:dyDescent="0.25">
      <c r="A355" s="1"/>
      <c r="D355" s="1"/>
      <c r="E355" s="1"/>
      <c r="F355" s="1"/>
    </row>
    <row r="356" spans="1:6" x14ac:dyDescent="0.25">
      <c r="A356" s="1"/>
      <c r="D356" s="1"/>
      <c r="E356" s="1"/>
      <c r="F356" s="1"/>
    </row>
    <row r="357" spans="1:6" x14ac:dyDescent="0.25">
      <c r="A357" s="1"/>
      <c r="D357" s="1"/>
      <c r="E357" s="1"/>
      <c r="F357" s="1"/>
    </row>
    <row r="358" spans="1:6" x14ac:dyDescent="0.25">
      <c r="A358" s="1"/>
      <c r="D358" s="1"/>
      <c r="E358" s="1"/>
      <c r="F358" s="1"/>
    </row>
    <row r="359" spans="1:6" x14ac:dyDescent="0.25">
      <c r="A359" s="1"/>
      <c r="D359" s="1"/>
      <c r="E359" s="1"/>
      <c r="F359" s="1"/>
    </row>
    <row r="360" spans="1:6" x14ac:dyDescent="0.25">
      <c r="A360" s="1"/>
      <c r="D360" s="1"/>
      <c r="E360" s="1"/>
      <c r="F360" s="1"/>
    </row>
    <row r="361" spans="1:6" x14ac:dyDescent="0.25">
      <c r="A361" s="1"/>
      <c r="D361" s="1"/>
      <c r="E361" s="1"/>
      <c r="F361" s="1"/>
    </row>
    <row r="362" spans="1:6" x14ac:dyDescent="0.25">
      <c r="A362" s="1"/>
      <c r="D362" s="1"/>
      <c r="E362" s="1"/>
      <c r="F362" s="1"/>
    </row>
    <row r="363" spans="1:6" x14ac:dyDescent="0.25">
      <c r="A363" s="1"/>
      <c r="D363" s="1"/>
      <c r="E363" s="1"/>
      <c r="F363" s="1"/>
    </row>
    <row r="364" spans="1:6" x14ac:dyDescent="0.25">
      <c r="A364" s="1"/>
      <c r="D364" s="1"/>
      <c r="E364" s="1"/>
      <c r="F364" s="1"/>
    </row>
    <row r="365" spans="1:6" x14ac:dyDescent="0.25">
      <c r="A365" s="1"/>
      <c r="D365" s="1"/>
      <c r="E365" s="1"/>
      <c r="F365" s="1"/>
    </row>
    <row r="366" spans="1:6" x14ac:dyDescent="0.25">
      <c r="E366" s="1"/>
      <c r="F366" s="1"/>
    </row>
    <row r="367" spans="1:6" x14ac:dyDescent="0.25">
      <c r="E367" s="1"/>
      <c r="F367" s="1"/>
    </row>
    <row r="368" spans="1:6" x14ac:dyDescent="0.25">
      <c r="E368" s="1"/>
      <c r="F368" s="1"/>
    </row>
  </sheetData>
  <mergeCells count="11">
    <mergeCell ref="A159:D159"/>
    <mergeCell ref="A75:D75"/>
    <mergeCell ref="A89:D89"/>
    <mergeCell ref="A108:D108"/>
    <mergeCell ref="A125:D125"/>
    <mergeCell ref="A143:D143"/>
    <mergeCell ref="E1:G1"/>
    <mergeCell ref="A1:D1"/>
    <mergeCell ref="A56:D56"/>
    <mergeCell ref="A37:D37"/>
    <mergeCell ref="A21:D21"/>
  </mergeCells>
  <phoneticPr fontId="5" type="noConversion"/>
  <pageMargins left="0.4" right="0.25" top="0.51" bottom="0.51" header="0.24" footer="0.25"/>
  <pageSetup scale="82" orientation="landscape" horizontalDpi="360" verticalDpi="360" r:id="rId1"/>
  <headerFooter alignWithMargins="0">
    <oddHeader>&amp;l&amp;c&amp;r</oddHeader>
    <oddFooter>&amp;l&amp;c&amp;r</oddFooter>
  </headerFooter>
  <rowBreaks count="15" manualBreakCount="15">
    <brk id="20" max="16383" man="1"/>
    <brk id="36" max="16383" man="1"/>
    <brk id="55" max="16383" man="1"/>
    <brk id="74" max="16383" man="1"/>
    <brk id="88" max="16383" man="1"/>
    <brk id="107" max="16383" man="1"/>
    <brk id="124" max="16383" man="1"/>
    <brk id="142" max="16383" man="1"/>
    <brk id="158" max="16383" man="1"/>
    <brk id="178" max="16383" man="1"/>
    <brk id="194" max="16383" man="1"/>
    <brk id="214" max="16383" man="1"/>
    <brk id="245" max="5" man="1"/>
    <brk id="291" max="5" man="1"/>
    <brk id="3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38E7-1F76-4620-8553-C17951AFD8BC}">
  <dimension ref="A1:Q51"/>
  <sheetViews>
    <sheetView topLeftCell="C39" workbookViewId="0">
      <selection activeCell="H49" sqref="H49"/>
    </sheetView>
  </sheetViews>
  <sheetFormatPr defaultRowHeight="13.2" x14ac:dyDescent="0.25"/>
  <cols>
    <col min="1" max="1" width="23.6640625" customWidth="1"/>
    <col min="3" max="3" width="21.109375" customWidth="1"/>
    <col min="4" max="4" width="48.109375" customWidth="1"/>
    <col min="5" max="5" width="9.6640625" bestFit="1" customWidth="1"/>
    <col min="7" max="7" width="53" customWidth="1"/>
    <col min="8" max="8" width="35.109375" customWidth="1"/>
    <col min="9" max="9" width="72" customWidth="1"/>
  </cols>
  <sheetData>
    <row r="1" spans="1:16" s="131" customFormat="1" ht="53.4" thickBot="1" x14ac:dyDescent="0.3">
      <c r="A1" s="128" t="s">
        <v>72</v>
      </c>
      <c r="B1" s="128" t="s">
        <v>73</v>
      </c>
      <c r="C1" s="128" t="s">
        <v>74</v>
      </c>
      <c r="D1" s="128" t="s">
        <v>75</v>
      </c>
      <c r="E1" s="128" t="s">
        <v>76</v>
      </c>
      <c r="F1" s="128" t="s">
        <v>77</v>
      </c>
      <c r="G1" s="128" t="s">
        <v>78</v>
      </c>
      <c r="H1" s="128" t="s">
        <v>115</v>
      </c>
      <c r="I1" s="129" t="s">
        <v>79</v>
      </c>
      <c r="J1" s="130" t="s">
        <v>80</v>
      </c>
      <c r="K1" s="128"/>
      <c r="L1" s="128"/>
      <c r="M1" s="128"/>
      <c r="N1" s="128"/>
      <c r="O1" s="128"/>
      <c r="P1" s="128"/>
    </row>
    <row r="2" spans="1:16" ht="27" thickBot="1" x14ac:dyDescent="0.3">
      <c r="A2" s="124">
        <v>44855.571689814817</v>
      </c>
      <c r="B2" s="121" t="s">
        <v>81</v>
      </c>
      <c r="C2" s="121" t="s">
        <v>82</v>
      </c>
      <c r="D2" s="121" t="s">
        <v>83</v>
      </c>
      <c r="E2" s="125">
        <v>350</v>
      </c>
      <c r="F2" s="125">
        <v>1471</v>
      </c>
      <c r="G2" s="121" t="s">
        <v>84</v>
      </c>
      <c r="H2" s="121" t="s">
        <v>17</v>
      </c>
      <c r="I2" s="123" t="s">
        <v>85</v>
      </c>
      <c r="J2" s="126" t="s">
        <v>86</v>
      </c>
      <c r="K2" s="121"/>
      <c r="L2" s="121"/>
      <c r="M2" s="121"/>
      <c r="N2" s="121"/>
      <c r="O2" s="121"/>
      <c r="P2" s="121"/>
    </row>
    <row r="3" spans="1:16" ht="27" thickBot="1" x14ac:dyDescent="0.3">
      <c r="A3" s="124">
        <v>44855.571689814817</v>
      </c>
      <c r="B3" s="121" t="s">
        <v>7</v>
      </c>
      <c r="C3" s="121" t="s">
        <v>82</v>
      </c>
      <c r="D3" s="121" t="s">
        <v>83</v>
      </c>
      <c r="E3" s="136">
        <v>350</v>
      </c>
      <c r="F3" s="125">
        <v>1471</v>
      </c>
      <c r="G3" s="121" t="s">
        <v>165</v>
      </c>
      <c r="H3" s="121" t="s">
        <v>17</v>
      </c>
      <c r="I3" s="123" t="s">
        <v>85</v>
      </c>
      <c r="J3" s="126" t="s">
        <v>86</v>
      </c>
      <c r="K3" s="121"/>
      <c r="L3" s="121"/>
      <c r="M3" s="121"/>
      <c r="N3" s="121"/>
      <c r="O3" s="121"/>
      <c r="P3" s="121"/>
    </row>
    <row r="4" spans="1:16" ht="13.8" thickBot="1" x14ac:dyDescent="0.3">
      <c r="A4" s="124">
        <v>44860.510127314818</v>
      </c>
      <c r="B4" s="121" t="s">
        <v>81</v>
      </c>
      <c r="C4" s="121" t="s">
        <v>82</v>
      </c>
      <c r="D4" s="121" t="s">
        <v>83</v>
      </c>
      <c r="E4" s="125">
        <v>52.75</v>
      </c>
      <c r="F4" s="125">
        <v>1474</v>
      </c>
      <c r="G4" s="121" t="s">
        <v>87</v>
      </c>
      <c r="H4" s="121" t="s">
        <v>142</v>
      </c>
      <c r="I4" s="123" t="s">
        <v>88</v>
      </c>
      <c r="J4" s="126" t="s">
        <v>89</v>
      </c>
      <c r="K4" s="121"/>
      <c r="L4" s="121"/>
      <c r="M4" s="121"/>
      <c r="N4" s="121"/>
      <c r="O4" s="121"/>
      <c r="P4" s="121"/>
    </row>
    <row r="5" spans="1:16" ht="27" thickBot="1" x14ac:dyDescent="0.3">
      <c r="A5" s="124">
        <v>44860.693229166667</v>
      </c>
      <c r="B5" s="121" t="s">
        <v>10</v>
      </c>
      <c r="C5" s="121" t="s">
        <v>90</v>
      </c>
      <c r="D5" s="121" t="s">
        <v>91</v>
      </c>
      <c r="E5" s="127">
        <v>1070</v>
      </c>
      <c r="F5" s="125">
        <v>1470</v>
      </c>
      <c r="G5" s="121" t="s">
        <v>92</v>
      </c>
      <c r="H5" s="121" t="s">
        <v>17</v>
      </c>
      <c r="I5" s="123" t="s">
        <v>93</v>
      </c>
      <c r="J5" s="126" t="s">
        <v>94</v>
      </c>
      <c r="K5" s="121"/>
      <c r="L5" s="121"/>
      <c r="M5" s="121"/>
      <c r="N5" s="121"/>
      <c r="O5" s="121"/>
      <c r="P5" s="121"/>
    </row>
    <row r="6" spans="1:16" ht="27" thickBot="1" x14ac:dyDescent="0.3">
      <c r="A6" s="124">
        <v>44868.521597222221</v>
      </c>
      <c r="B6" s="121" t="s">
        <v>81</v>
      </c>
      <c r="C6" s="121" t="s">
        <v>82</v>
      </c>
      <c r="D6" s="121" t="s">
        <v>83</v>
      </c>
      <c r="E6" s="125">
        <v>42.58</v>
      </c>
      <c r="F6" s="125">
        <v>1475</v>
      </c>
      <c r="G6" s="121" t="s">
        <v>95</v>
      </c>
      <c r="H6" s="121" t="s">
        <v>142</v>
      </c>
      <c r="I6" s="123" t="s">
        <v>96</v>
      </c>
      <c r="J6" s="126" t="s">
        <v>97</v>
      </c>
      <c r="K6" s="121"/>
      <c r="L6" s="121"/>
      <c r="M6" s="121"/>
      <c r="N6" s="121"/>
      <c r="O6" s="121"/>
      <c r="P6" s="121"/>
    </row>
    <row r="7" spans="1:16" ht="27" thickBot="1" x14ac:dyDescent="0.3">
      <c r="A7" s="124">
        <v>44868.525856481479</v>
      </c>
      <c r="B7" s="121" t="s">
        <v>8</v>
      </c>
      <c r="C7" s="121" t="s">
        <v>98</v>
      </c>
      <c r="D7" s="121" t="s">
        <v>99</v>
      </c>
      <c r="E7" s="127">
        <v>1839.96</v>
      </c>
      <c r="F7" s="125">
        <v>1472</v>
      </c>
      <c r="G7" s="121" t="s">
        <v>100</v>
      </c>
      <c r="H7" s="121" t="s">
        <v>17</v>
      </c>
      <c r="I7" s="123" t="s">
        <v>101</v>
      </c>
      <c r="J7" s="126" t="s">
        <v>102</v>
      </c>
      <c r="K7" s="121"/>
      <c r="L7" s="121"/>
      <c r="M7" s="121"/>
      <c r="N7" s="121"/>
      <c r="O7" s="121"/>
      <c r="P7" s="121"/>
    </row>
    <row r="8" spans="1:16" ht="13.8" thickBot="1" x14ac:dyDescent="0.3">
      <c r="A8" s="124">
        <v>44882.53702546296</v>
      </c>
      <c r="B8" s="121" t="s">
        <v>7</v>
      </c>
      <c r="C8" s="121" t="s">
        <v>103</v>
      </c>
      <c r="D8" s="121" t="s">
        <v>104</v>
      </c>
      <c r="E8" s="136">
        <v>927.98</v>
      </c>
      <c r="F8" s="125">
        <v>1498</v>
      </c>
      <c r="G8" s="121" t="s">
        <v>105</v>
      </c>
      <c r="H8" s="121" t="s">
        <v>17</v>
      </c>
      <c r="I8" s="123" t="s">
        <v>106</v>
      </c>
      <c r="J8" s="126" t="s">
        <v>107</v>
      </c>
      <c r="K8" s="121"/>
      <c r="L8" s="121"/>
      <c r="M8" s="121"/>
      <c r="N8" s="121"/>
      <c r="O8" s="121"/>
      <c r="P8" s="121"/>
    </row>
    <row r="9" spans="1:16" ht="27" thickBot="1" x14ac:dyDescent="0.3">
      <c r="A9" s="124">
        <v>44895.538032407407</v>
      </c>
      <c r="B9" s="121" t="s">
        <v>10</v>
      </c>
      <c r="C9" s="121" t="s">
        <v>90</v>
      </c>
      <c r="D9" s="121" t="s">
        <v>91</v>
      </c>
      <c r="E9" s="125">
        <v>300</v>
      </c>
      <c r="F9" s="125">
        <v>1526</v>
      </c>
      <c r="G9" s="121" t="s">
        <v>108</v>
      </c>
      <c r="H9" s="121" t="s">
        <v>17</v>
      </c>
      <c r="I9" s="123" t="s">
        <v>109</v>
      </c>
      <c r="J9" s="126" t="s">
        <v>110</v>
      </c>
      <c r="K9" s="121"/>
      <c r="L9" s="121"/>
      <c r="M9" s="121"/>
      <c r="N9" s="121"/>
      <c r="O9" s="121"/>
      <c r="P9" s="121"/>
    </row>
    <row r="10" spans="1:16" ht="13.8" thickBot="1" x14ac:dyDescent="0.3">
      <c r="A10" s="124">
        <v>44897.539155092592</v>
      </c>
      <c r="B10" s="121" t="s">
        <v>7</v>
      </c>
      <c r="C10" s="121" t="s">
        <v>111</v>
      </c>
      <c r="D10" s="121" t="s">
        <v>104</v>
      </c>
      <c r="E10" s="136">
        <v>600</v>
      </c>
      <c r="F10" s="125">
        <v>1557</v>
      </c>
      <c r="G10" s="121" t="s">
        <v>112</v>
      </c>
      <c r="H10" s="121" t="s">
        <v>142</v>
      </c>
      <c r="I10" s="123" t="s">
        <v>113</v>
      </c>
      <c r="J10" s="126" t="s">
        <v>114</v>
      </c>
      <c r="K10" s="121"/>
      <c r="L10" s="121"/>
      <c r="M10" s="121"/>
      <c r="N10" s="121"/>
      <c r="O10" s="121"/>
      <c r="P10" s="121"/>
    </row>
    <row r="11" spans="1:16" ht="27" thickBot="1" x14ac:dyDescent="0.3">
      <c r="A11" s="124">
        <v>44908.573587962965</v>
      </c>
      <c r="B11" s="121" t="s">
        <v>14</v>
      </c>
      <c r="C11" s="121" t="s">
        <v>124</v>
      </c>
      <c r="D11" s="121" t="s">
        <v>125</v>
      </c>
      <c r="E11" s="135">
        <v>900</v>
      </c>
      <c r="F11" s="121">
        <v>1575</v>
      </c>
      <c r="G11" s="121" t="s">
        <v>126</v>
      </c>
      <c r="H11" s="121" t="s">
        <v>17</v>
      </c>
      <c r="I11" s="123" t="s">
        <v>127</v>
      </c>
      <c r="J11" s="126" t="s">
        <v>128</v>
      </c>
      <c r="K11" s="121"/>
      <c r="L11" s="121"/>
      <c r="M11" s="121"/>
      <c r="N11" s="121"/>
      <c r="O11" s="121"/>
      <c r="P11" s="121"/>
    </row>
    <row r="12" spans="1:16" ht="27" thickBot="1" x14ac:dyDescent="0.3">
      <c r="A12" s="124">
        <v>44908.577210648145</v>
      </c>
      <c r="B12" s="121" t="s">
        <v>14</v>
      </c>
      <c r="C12" s="121" t="s">
        <v>124</v>
      </c>
      <c r="D12" s="121" t="s">
        <v>125</v>
      </c>
      <c r="E12" s="135">
        <v>625</v>
      </c>
      <c r="F12" s="121">
        <v>1576</v>
      </c>
      <c r="G12" s="121" t="s">
        <v>129</v>
      </c>
      <c r="H12" s="121" t="s">
        <v>17</v>
      </c>
      <c r="I12" s="123" t="s">
        <v>130</v>
      </c>
      <c r="J12" s="126" t="s">
        <v>131</v>
      </c>
      <c r="K12" s="121"/>
      <c r="L12" s="121"/>
      <c r="M12" s="121"/>
      <c r="N12" s="121"/>
      <c r="O12" s="121"/>
      <c r="P12" s="121"/>
    </row>
    <row r="13" spans="1:16" ht="27" thickBot="1" x14ac:dyDescent="0.3">
      <c r="A13" s="124">
        <v>44935.380381944444</v>
      </c>
      <c r="B13" s="121" t="s">
        <v>13</v>
      </c>
      <c r="C13" s="121" t="s">
        <v>132</v>
      </c>
      <c r="D13" s="121" t="s">
        <v>133</v>
      </c>
      <c r="E13" s="125">
        <v>200</v>
      </c>
      <c r="F13" s="121">
        <v>1577</v>
      </c>
      <c r="G13" s="121" t="s">
        <v>134</v>
      </c>
      <c r="H13" s="121" t="s">
        <v>17</v>
      </c>
      <c r="I13" s="123" t="s">
        <v>135</v>
      </c>
      <c r="J13" s="126" t="s">
        <v>136</v>
      </c>
      <c r="K13" s="121"/>
      <c r="L13" s="121"/>
      <c r="M13" s="121"/>
      <c r="N13" s="121"/>
      <c r="O13" s="121"/>
      <c r="P13" s="121"/>
    </row>
    <row r="14" spans="1:16" ht="27" thickBot="1" x14ac:dyDescent="0.3">
      <c r="A14" s="124">
        <v>44937.529537037037</v>
      </c>
      <c r="B14" s="121" t="s">
        <v>11</v>
      </c>
      <c r="C14" s="121" t="s">
        <v>137</v>
      </c>
      <c r="D14" s="121" t="s">
        <v>138</v>
      </c>
      <c r="E14" s="127">
        <v>995</v>
      </c>
      <c r="F14" s="121">
        <v>1578</v>
      </c>
      <c r="G14" s="121" t="s">
        <v>139</v>
      </c>
      <c r="H14" s="121" t="s">
        <v>17</v>
      </c>
      <c r="I14" s="123" t="s">
        <v>140</v>
      </c>
      <c r="J14" s="126" t="s">
        <v>141</v>
      </c>
      <c r="K14" s="121"/>
      <c r="L14" s="121"/>
      <c r="M14" s="121"/>
      <c r="N14" s="121"/>
      <c r="O14" s="121"/>
      <c r="P14" s="121"/>
    </row>
    <row r="15" spans="1:16" ht="13.8" thickBot="1" x14ac:dyDescent="0.3">
      <c r="A15" s="124">
        <v>44943.290775462963</v>
      </c>
      <c r="B15" s="121" t="s">
        <v>0</v>
      </c>
      <c r="C15" s="121" t="s">
        <v>143</v>
      </c>
      <c r="D15" s="121" t="s">
        <v>144</v>
      </c>
      <c r="E15" s="125">
        <v>850</v>
      </c>
      <c r="F15" s="125">
        <v>1560</v>
      </c>
      <c r="G15" s="121" t="s">
        <v>145</v>
      </c>
      <c r="H15" s="121" t="s">
        <v>17</v>
      </c>
      <c r="I15" s="123" t="s">
        <v>146</v>
      </c>
      <c r="J15" s="126" t="s">
        <v>147</v>
      </c>
      <c r="K15" s="121"/>
      <c r="L15" s="121"/>
      <c r="M15" s="121"/>
      <c r="N15" s="121"/>
      <c r="O15" s="121"/>
      <c r="P15" s="121"/>
    </row>
    <row r="16" spans="1:16" ht="13.8" thickBot="1" x14ac:dyDescent="0.3">
      <c r="A16" s="124">
        <v>44944.448194444441</v>
      </c>
      <c r="B16" s="121" t="s">
        <v>0</v>
      </c>
      <c r="C16" s="121" t="s">
        <v>143</v>
      </c>
      <c r="D16" s="121" t="s">
        <v>144</v>
      </c>
      <c r="E16" s="127">
        <v>88.79</v>
      </c>
      <c r="F16" s="125">
        <v>1561</v>
      </c>
      <c r="G16" s="121" t="s">
        <v>148</v>
      </c>
      <c r="H16" s="121" t="s">
        <v>142</v>
      </c>
      <c r="I16" s="123" t="s">
        <v>149</v>
      </c>
      <c r="J16" s="126" t="s">
        <v>150</v>
      </c>
      <c r="K16" s="121"/>
      <c r="L16" s="121"/>
      <c r="M16" s="121"/>
      <c r="N16" s="121"/>
      <c r="O16" s="121"/>
      <c r="P16" s="121"/>
    </row>
    <row r="17" spans="1:17" ht="13.8" thickBot="1" x14ac:dyDescent="0.3">
      <c r="A17" s="124">
        <v>44944.45003472222</v>
      </c>
      <c r="B17" s="121" t="s">
        <v>0</v>
      </c>
      <c r="C17" s="121" t="s">
        <v>143</v>
      </c>
      <c r="D17" s="121" t="s">
        <v>144</v>
      </c>
      <c r="E17" s="127">
        <v>116.99</v>
      </c>
      <c r="F17" s="125">
        <v>1562</v>
      </c>
      <c r="G17" s="121" t="s">
        <v>151</v>
      </c>
      <c r="H17" s="121" t="s">
        <v>17</v>
      </c>
      <c r="I17" s="123" t="s">
        <v>152</v>
      </c>
      <c r="J17" s="126" t="s">
        <v>153</v>
      </c>
      <c r="K17" s="121"/>
      <c r="L17" s="121"/>
      <c r="M17" s="121"/>
      <c r="N17" s="121"/>
      <c r="O17" s="121"/>
      <c r="P17" s="121"/>
    </row>
    <row r="18" spans="1:17" ht="13.8" thickBot="1" x14ac:dyDescent="0.3">
      <c r="A18" s="124">
        <v>44944.530833333331</v>
      </c>
      <c r="B18" s="121" t="s">
        <v>0</v>
      </c>
      <c r="C18" s="121" t="s">
        <v>143</v>
      </c>
      <c r="D18" s="121" t="s">
        <v>144</v>
      </c>
      <c r="E18" s="127">
        <v>198.23</v>
      </c>
      <c r="F18" s="125">
        <v>1587</v>
      </c>
      <c r="G18" s="121" t="s">
        <v>154</v>
      </c>
      <c r="H18" s="121" t="s">
        <v>17</v>
      </c>
      <c r="I18" s="123" t="s">
        <v>155</v>
      </c>
      <c r="J18" s="126" t="s">
        <v>156</v>
      </c>
      <c r="K18" s="121"/>
      <c r="L18" s="121"/>
      <c r="M18" s="121"/>
      <c r="N18" s="121"/>
      <c r="O18" s="121"/>
      <c r="P18" s="121"/>
    </row>
    <row r="19" spans="1:17" ht="13.8" thickBot="1" x14ac:dyDescent="0.3">
      <c r="A19" s="124">
        <v>44944.570972222224</v>
      </c>
      <c r="B19" s="121" t="s">
        <v>0</v>
      </c>
      <c r="C19" s="121" t="s">
        <v>143</v>
      </c>
      <c r="D19" s="121" t="s">
        <v>144</v>
      </c>
      <c r="E19" s="127">
        <v>590.95000000000005</v>
      </c>
      <c r="F19" s="125">
        <v>1588</v>
      </c>
      <c r="G19" s="121" t="s">
        <v>157</v>
      </c>
      <c r="H19" s="121" t="s">
        <v>17</v>
      </c>
      <c r="I19" s="123" t="s">
        <v>158</v>
      </c>
      <c r="J19" s="126" t="s">
        <v>159</v>
      </c>
      <c r="K19" s="121"/>
      <c r="L19" s="121"/>
      <c r="M19" s="121"/>
      <c r="N19" s="121"/>
      <c r="O19" s="121"/>
      <c r="P19" s="121"/>
    </row>
    <row r="20" spans="1:17" ht="13.8" thickBot="1" x14ac:dyDescent="0.3">
      <c r="A20" s="124">
        <v>44946.361921296295</v>
      </c>
      <c r="B20" s="121" t="s">
        <v>9</v>
      </c>
      <c r="C20" s="121" t="s">
        <v>160</v>
      </c>
      <c r="D20" s="121" t="s">
        <v>161</v>
      </c>
      <c r="E20" s="127">
        <v>1048.73</v>
      </c>
      <c r="F20" s="125">
        <v>1589</v>
      </c>
      <c r="G20" s="121" t="s">
        <v>162</v>
      </c>
      <c r="H20" s="121" t="s">
        <v>17</v>
      </c>
      <c r="I20" s="123" t="s">
        <v>163</v>
      </c>
      <c r="J20" s="126" t="s">
        <v>164</v>
      </c>
      <c r="K20" s="121"/>
      <c r="L20" s="121"/>
      <c r="M20" s="121"/>
      <c r="N20" s="121"/>
      <c r="O20" s="121"/>
      <c r="P20" s="121"/>
    </row>
    <row r="21" spans="1:17" ht="13.8" thickBot="1" x14ac:dyDescent="0.3">
      <c r="A21" s="124">
        <v>44952.346006944441</v>
      </c>
      <c r="B21" s="121" t="s">
        <v>0</v>
      </c>
      <c r="C21" s="121" t="s">
        <v>143</v>
      </c>
      <c r="D21" s="121" t="s">
        <v>144</v>
      </c>
      <c r="E21" s="127">
        <v>223.92</v>
      </c>
      <c r="F21" s="125">
        <v>1595</v>
      </c>
      <c r="G21" s="121" t="s">
        <v>166</v>
      </c>
      <c r="H21" s="121" t="s">
        <v>142</v>
      </c>
      <c r="I21" s="123" t="s">
        <v>167</v>
      </c>
      <c r="J21" s="126" t="s">
        <v>168</v>
      </c>
    </row>
    <row r="22" spans="1:17" ht="13.8" thickBot="1" x14ac:dyDescent="0.3">
      <c r="A22" s="124">
        <v>44953.388645833336</v>
      </c>
      <c r="B22" s="121" t="s">
        <v>0</v>
      </c>
      <c r="C22" s="121" t="s">
        <v>143</v>
      </c>
      <c r="D22" s="121" t="s">
        <v>144</v>
      </c>
      <c r="E22" s="127">
        <v>239.99</v>
      </c>
      <c r="F22" s="125">
        <v>1599</v>
      </c>
      <c r="G22" s="121" t="s">
        <v>169</v>
      </c>
      <c r="H22" s="121" t="s">
        <v>142</v>
      </c>
      <c r="I22" s="123" t="s">
        <v>170</v>
      </c>
      <c r="J22" s="126" t="s">
        <v>171</v>
      </c>
    </row>
    <row r="23" spans="1:17" ht="13.8" thickBot="1" x14ac:dyDescent="0.3">
      <c r="A23" s="124">
        <v>44953.568495370368</v>
      </c>
      <c r="B23" s="121" t="s">
        <v>0</v>
      </c>
      <c r="C23" s="121" t="s">
        <v>143</v>
      </c>
      <c r="D23" s="121" t="s">
        <v>144</v>
      </c>
      <c r="E23" s="127">
        <v>100</v>
      </c>
      <c r="F23" s="125">
        <v>1600</v>
      </c>
      <c r="G23" s="121" t="s">
        <v>172</v>
      </c>
      <c r="H23" s="121" t="s">
        <v>17</v>
      </c>
      <c r="I23" s="123" t="s">
        <v>173</v>
      </c>
      <c r="J23" s="126" t="s">
        <v>174</v>
      </c>
    </row>
    <row r="24" spans="1:17" ht="27" thickBot="1" x14ac:dyDescent="0.3">
      <c r="A24" s="124">
        <v>44960.439386574071</v>
      </c>
      <c r="B24" s="121" t="s">
        <v>7</v>
      </c>
      <c r="C24" s="121" t="s">
        <v>111</v>
      </c>
      <c r="D24" s="121" t="s">
        <v>104</v>
      </c>
      <c r="E24" s="125">
        <v>303.79000000000002</v>
      </c>
      <c r="F24" s="125">
        <v>1601</v>
      </c>
      <c r="G24" s="121" t="s">
        <v>175</v>
      </c>
      <c r="H24" s="121" t="s">
        <v>17</v>
      </c>
      <c r="I24" s="123" t="s">
        <v>176</v>
      </c>
      <c r="J24" s="126" t="s">
        <v>177</v>
      </c>
    </row>
    <row r="25" spans="1:17" ht="13.8" thickBot="1" x14ac:dyDescent="0.3">
      <c r="A25" s="124">
        <v>44960.505868055552</v>
      </c>
      <c r="B25" s="121" t="s">
        <v>0</v>
      </c>
      <c r="C25" s="121" t="s">
        <v>143</v>
      </c>
      <c r="D25" s="121" t="s">
        <v>144</v>
      </c>
      <c r="E25" s="127">
        <v>525</v>
      </c>
      <c r="F25" s="125">
        <v>1602</v>
      </c>
      <c r="G25" s="121" t="s">
        <v>178</v>
      </c>
      <c r="H25" s="121" t="s">
        <v>17</v>
      </c>
      <c r="I25" s="123" t="s">
        <v>179</v>
      </c>
      <c r="J25" s="126" t="s">
        <v>180</v>
      </c>
    </row>
    <row r="26" spans="1:17" ht="13.8" thickBot="1" x14ac:dyDescent="0.3">
      <c r="A26" s="124">
        <v>44967.759143518517</v>
      </c>
      <c r="B26" s="121" t="s">
        <v>7</v>
      </c>
      <c r="C26" s="121" t="s">
        <v>111</v>
      </c>
      <c r="D26" s="121" t="s">
        <v>104</v>
      </c>
      <c r="E26" s="125">
        <v>218.23</v>
      </c>
      <c r="F26" s="125">
        <v>1596</v>
      </c>
      <c r="G26" s="121" t="s">
        <v>181</v>
      </c>
      <c r="H26" s="121" t="s">
        <v>17</v>
      </c>
      <c r="I26" s="123" t="s">
        <v>182</v>
      </c>
      <c r="J26" s="126" t="s">
        <v>183</v>
      </c>
      <c r="K26" s="121"/>
      <c r="L26" s="121"/>
      <c r="M26" s="121"/>
      <c r="N26" s="121"/>
      <c r="O26" s="121"/>
      <c r="P26" s="121"/>
    </row>
    <row r="27" spans="1:17" ht="27" thickBot="1" x14ac:dyDescent="0.3">
      <c r="A27" s="124">
        <v>44970.425775462965</v>
      </c>
      <c r="B27" s="121" t="s">
        <v>10</v>
      </c>
      <c r="C27" s="121" t="s">
        <v>90</v>
      </c>
      <c r="D27" s="121" t="s">
        <v>91</v>
      </c>
      <c r="E27" s="127">
        <v>550</v>
      </c>
      <c r="F27" s="125">
        <v>1597</v>
      </c>
      <c r="G27" s="121" t="s">
        <v>184</v>
      </c>
      <c r="H27" s="121" t="s">
        <v>17</v>
      </c>
      <c r="I27" s="123" t="s">
        <v>185</v>
      </c>
      <c r="J27" s="126" t="s">
        <v>186</v>
      </c>
      <c r="K27" s="121"/>
      <c r="L27" s="121"/>
      <c r="M27" s="121"/>
      <c r="N27" s="121"/>
      <c r="O27" s="121"/>
      <c r="P27" s="121"/>
    </row>
    <row r="28" spans="1:17" ht="27" thickBot="1" x14ac:dyDescent="0.3">
      <c r="A28" s="124">
        <v>44971.647222222222</v>
      </c>
      <c r="B28" s="121" t="s">
        <v>14</v>
      </c>
      <c r="C28" s="121" t="s">
        <v>124</v>
      </c>
      <c r="D28" s="121" t="s">
        <v>125</v>
      </c>
      <c r="E28" s="125">
        <v>400</v>
      </c>
      <c r="F28" s="125">
        <v>1598</v>
      </c>
      <c r="G28" s="121" t="s">
        <v>187</v>
      </c>
      <c r="H28" s="121" t="s">
        <v>17</v>
      </c>
      <c r="I28" s="123" t="s">
        <v>188</v>
      </c>
      <c r="J28" s="126" t="s">
        <v>189</v>
      </c>
      <c r="K28" s="121"/>
      <c r="L28" s="121"/>
      <c r="M28" s="121"/>
      <c r="N28" s="121"/>
      <c r="O28" s="121"/>
      <c r="P28" s="121"/>
    </row>
    <row r="29" spans="1:17" ht="13.8" thickBot="1" x14ac:dyDescent="0.3">
      <c r="A29" s="124">
        <v>44973.533738425926</v>
      </c>
      <c r="B29" s="121" t="s">
        <v>16</v>
      </c>
      <c r="C29" s="121" t="s">
        <v>190</v>
      </c>
      <c r="D29" s="121" t="s">
        <v>191</v>
      </c>
      <c r="E29" s="125">
        <v>550</v>
      </c>
      <c r="F29" s="125">
        <v>1608</v>
      </c>
      <c r="G29" s="121" t="s">
        <v>192</v>
      </c>
      <c r="H29" s="121" t="s">
        <v>17</v>
      </c>
      <c r="I29" s="123" t="s">
        <v>193</v>
      </c>
      <c r="J29" s="126" t="s">
        <v>194</v>
      </c>
      <c r="K29" s="121"/>
      <c r="L29" s="121"/>
      <c r="M29" s="121"/>
      <c r="N29" s="121"/>
      <c r="O29" s="121"/>
      <c r="P29" s="121"/>
    </row>
    <row r="30" spans="1:17" ht="27" thickBot="1" x14ac:dyDescent="0.3">
      <c r="A30" s="124">
        <v>44992.68577546296</v>
      </c>
      <c r="B30" s="121" t="s">
        <v>14</v>
      </c>
      <c r="C30" s="121" t="s">
        <v>124</v>
      </c>
      <c r="D30" s="121" t="s">
        <v>125</v>
      </c>
      <c r="E30" s="125">
        <v>349.94</v>
      </c>
      <c r="F30" s="121">
        <v>1622</v>
      </c>
      <c r="G30" s="121" t="s">
        <v>195</v>
      </c>
      <c r="H30" s="121" t="s">
        <v>142</v>
      </c>
      <c r="I30" s="123" t="s">
        <v>196</v>
      </c>
      <c r="J30" s="126" t="s">
        <v>197</v>
      </c>
      <c r="K30" s="121"/>
      <c r="L30" s="121"/>
      <c r="M30" s="121"/>
      <c r="N30" s="121"/>
      <c r="O30" s="121"/>
      <c r="P30" s="121"/>
    </row>
    <row r="31" spans="1:17" ht="27" thickBot="1" x14ac:dyDescent="0.3">
      <c r="A31" s="124">
        <v>45000.371539351851</v>
      </c>
      <c r="B31" s="121" t="s">
        <v>15</v>
      </c>
      <c r="C31" s="121" t="s">
        <v>198</v>
      </c>
      <c r="D31" s="121" t="s">
        <v>199</v>
      </c>
      <c r="E31" s="125">
        <v>1200</v>
      </c>
      <c r="F31" s="125">
        <v>1626</v>
      </c>
      <c r="G31" s="121" t="s">
        <v>200</v>
      </c>
      <c r="H31" s="121" t="s">
        <v>17</v>
      </c>
      <c r="I31" s="123" t="s">
        <v>201</v>
      </c>
      <c r="J31" s="126" t="s">
        <v>202</v>
      </c>
      <c r="K31" s="121"/>
      <c r="L31" s="121"/>
      <c r="M31" s="121"/>
      <c r="N31" s="121"/>
      <c r="O31" s="121"/>
      <c r="P31" s="121"/>
      <c r="Q31" s="121"/>
    </row>
    <row r="32" spans="1:17" ht="27" thickBot="1" x14ac:dyDescent="0.3">
      <c r="A32" s="124">
        <v>45000.406319444446</v>
      </c>
      <c r="B32" s="121" t="s">
        <v>15</v>
      </c>
      <c r="C32" s="121" t="s">
        <v>198</v>
      </c>
      <c r="D32" s="121" t="s">
        <v>199</v>
      </c>
      <c r="E32" s="125">
        <v>400</v>
      </c>
      <c r="F32" s="125">
        <v>1627</v>
      </c>
      <c r="G32" s="121" t="s">
        <v>203</v>
      </c>
      <c r="H32" s="121" t="s">
        <v>142</v>
      </c>
      <c r="I32" s="123" t="s">
        <v>204</v>
      </c>
      <c r="J32" s="126" t="s">
        <v>205</v>
      </c>
      <c r="K32" s="121"/>
      <c r="L32" s="121"/>
      <c r="M32" s="121"/>
      <c r="N32" s="121"/>
      <c r="O32" s="121"/>
      <c r="P32" s="121"/>
      <c r="Q32" s="121"/>
    </row>
    <row r="33" spans="1:17" ht="27" thickBot="1" x14ac:dyDescent="0.3">
      <c r="A33" s="121"/>
      <c r="B33" s="121" t="s">
        <v>6</v>
      </c>
      <c r="C33" s="121" t="s">
        <v>206</v>
      </c>
      <c r="D33" s="121"/>
      <c r="E33" s="125">
        <v>1250</v>
      </c>
      <c r="F33" s="125">
        <v>1628</v>
      </c>
      <c r="G33" s="121" t="s">
        <v>207</v>
      </c>
      <c r="H33" s="121" t="s">
        <v>17</v>
      </c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27" thickBot="1" x14ac:dyDescent="0.3">
      <c r="A34" s="124">
        <v>45012.515057870369</v>
      </c>
      <c r="B34" s="121" t="s">
        <v>11</v>
      </c>
      <c r="C34" s="121" t="s">
        <v>137</v>
      </c>
      <c r="D34" s="121" t="s">
        <v>138</v>
      </c>
      <c r="E34" s="127">
        <v>200</v>
      </c>
      <c r="F34" s="125">
        <v>1655</v>
      </c>
      <c r="G34" s="121" t="s">
        <v>208</v>
      </c>
      <c r="H34" s="121" t="s">
        <v>142</v>
      </c>
      <c r="I34" s="123" t="s">
        <v>209</v>
      </c>
      <c r="J34" s="126" t="s">
        <v>210</v>
      </c>
      <c r="K34" s="121"/>
      <c r="L34" s="121"/>
      <c r="M34" s="121"/>
      <c r="N34" s="121"/>
      <c r="O34" s="121"/>
      <c r="P34" s="121"/>
      <c r="Q34" s="121"/>
    </row>
    <row r="35" spans="1:17" ht="13.8" thickBot="1" x14ac:dyDescent="0.3">
      <c r="A35" s="124">
        <v>45012.603344907409</v>
      </c>
      <c r="B35" s="121" t="s">
        <v>81</v>
      </c>
      <c r="C35" s="121" t="s">
        <v>82</v>
      </c>
      <c r="D35" s="121" t="s">
        <v>83</v>
      </c>
      <c r="E35" s="125">
        <v>78.34</v>
      </c>
      <c r="F35" s="125">
        <v>1656</v>
      </c>
      <c r="G35" s="121" t="s">
        <v>211</v>
      </c>
      <c r="H35" s="121" t="s">
        <v>142</v>
      </c>
      <c r="I35" s="123" t="s">
        <v>212</v>
      </c>
      <c r="J35" s="126" t="s">
        <v>213</v>
      </c>
      <c r="K35" s="121"/>
      <c r="L35" s="121"/>
      <c r="M35" s="121"/>
      <c r="N35" s="121"/>
      <c r="O35" s="121"/>
      <c r="P35" s="121"/>
      <c r="Q35" s="121"/>
    </row>
    <row r="36" spans="1:17" ht="13.8" thickBot="1" x14ac:dyDescent="0.3">
      <c r="A36" s="124">
        <v>45012.604212962964</v>
      </c>
      <c r="B36" s="121" t="s">
        <v>81</v>
      </c>
      <c r="C36" s="121" t="s">
        <v>82</v>
      </c>
      <c r="D36" s="121" t="s">
        <v>83</v>
      </c>
      <c r="E36" s="125">
        <v>30.4</v>
      </c>
      <c r="F36" s="125">
        <v>1657</v>
      </c>
      <c r="G36" s="121" t="s">
        <v>214</v>
      </c>
      <c r="H36" s="121" t="s">
        <v>142</v>
      </c>
      <c r="I36" s="123" t="s">
        <v>215</v>
      </c>
      <c r="J36" s="126" t="s">
        <v>216</v>
      </c>
      <c r="K36" s="121"/>
      <c r="L36" s="121"/>
      <c r="M36" s="121"/>
      <c r="N36" s="121"/>
      <c r="O36" s="121"/>
      <c r="P36" s="121"/>
      <c r="Q36" s="121"/>
    </row>
    <row r="37" spans="1:17" ht="13.8" thickBot="1" x14ac:dyDescent="0.3">
      <c r="A37" s="124">
        <v>45012.605115740742</v>
      </c>
      <c r="B37" s="121" t="s">
        <v>81</v>
      </c>
      <c r="C37" s="121" t="s">
        <v>82</v>
      </c>
      <c r="D37" s="121" t="s">
        <v>83</v>
      </c>
      <c r="E37" s="125">
        <v>725</v>
      </c>
      <c r="F37" s="125">
        <v>1658</v>
      </c>
      <c r="G37" s="121" t="s">
        <v>217</v>
      </c>
      <c r="H37" s="121" t="s">
        <v>17</v>
      </c>
      <c r="I37" s="123" t="s">
        <v>218</v>
      </c>
      <c r="J37" s="126" t="s">
        <v>219</v>
      </c>
      <c r="K37" s="121"/>
      <c r="L37" s="121"/>
      <c r="M37" s="121"/>
      <c r="N37" s="121"/>
      <c r="O37" s="121"/>
      <c r="P37" s="121"/>
      <c r="Q37" s="121"/>
    </row>
    <row r="38" spans="1:17" ht="27" thickBot="1" x14ac:dyDescent="0.3">
      <c r="A38" s="124">
        <v>45028.376967592594</v>
      </c>
      <c r="B38" s="121" t="s">
        <v>13</v>
      </c>
      <c r="C38" s="121" t="s">
        <v>220</v>
      </c>
      <c r="D38" s="121" t="s">
        <v>221</v>
      </c>
      <c r="E38" s="127">
        <v>400</v>
      </c>
      <c r="F38" s="125">
        <v>1659</v>
      </c>
      <c r="G38" s="121" t="s">
        <v>222</v>
      </c>
      <c r="H38" s="121" t="s">
        <v>17</v>
      </c>
      <c r="I38" s="123" t="s">
        <v>223</v>
      </c>
      <c r="J38" s="126" t="s">
        <v>224</v>
      </c>
      <c r="K38" s="121"/>
      <c r="L38" s="121"/>
      <c r="M38" s="121"/>
      <c r="N38" s="121"/>
      <c r="O38" s="121"/>
      <c r="P38" s="121"/>
      <c r="Q38" s="121"/>
    </row>
    <row r="39" spans="1:17" ht="27" thickBot="1" x14ac:dyDescent="0.3">
      <c r="A39" s="124">
        <v>45029.564421296294</v>
      </c>
      <c r="B39" s="121" t="s">
        <v>11</v>
      </c>
      <c r="C39" s="121" t="s">
        <v>137</v>
      </c>
      <c r="D39" s="121" t="s">
        <v>138</v>
      </c>
      <c r="E39" s="135">
        <v>200</v>
      </c>
      <c r="F39" s="125">
        <v>1660</v>
      </c>
      <c r="G39" s="121" t="s">
        <v>225</v>
      </c>
      <c r="H39" s="121" t="s">
        <v>142</v>
      </c>
      <c r="I39" s="123" t="s">
        <v>226</v>
      </c>
      <c r="J39" s="126" t="s">
        <v>227</v>
      </c>
      <c r="K39" s="121"/>
      <c r="L39" s="121"/>
      <c r="M39" s="121"/>
      <c r="N39" s="121"/>
      <c r="O39" s="121"/>
      <c r="P39" s="121"/>
      <c r="Q39" s="121"/>
    </row>
    <row r="40" spans="1:17" ht="27" thickBot="1" x14ac:dyDescent="0.3">
      <c r="A40" s="124">
        <v>45033.599664351852</v>
      </c>
      <c r="B40" s="121" t="s">
        <v>15</v>
      </c>
      <c r="C40" s="121" t="s">
        <v>198</v>
      </c>
      <c r="D40" s="121" t="s">
        <v>228</v>
      </c>
      <c r="E40" s="125">
        <v>794.01</v>
      </c>
      <c r="F40" s="125">
        <v>1661</v>
      </c>
      <c r="G40" s="121" t="s">
        <v>229</v>
      </c>
      <c r="H40" s="121" t="s">
        <v>17</v>
      </c>
      <c r="I40" s="123" t="s">
        <v>230</v>
      </c>
      <c r="J40" s="126" t="s">
        <v>231</v>
      </c>
      <c r="K40" s="121"/>
      <c r="L40" s="121"/>
      <c r="M40" s="121"/>
      <c r="N40" s="121"/>
      <c r="O40" s="121"/>
      <c r="P40" s="121"/>
      <c r="Q40" s="121"/>
    </row>
    <row r="41" spans="1:17" ht="27" thickBot="1" x14ac:dyDescent="0.3">
      <c r="A41" s="124">
        <v>45048.4606712963</v>
      </c>
      <c r="B41" s="121" t="s">
        <v>14</v>
      </c>
      <c r="C41" s="121" t="s">
        <v>232</v>
      </c>
      <c r="D41" s="121" t="s">
        <v>125</v>
      </c>
      <c r="E41" s="125">
        <v>75</v>
      </c>
      <c r="F41" s="125">
        <v>1672</v>
      </c>
      <c r="G41" s="121" t="s">
        <v>233</v>
      </c>
      <c r="H41" s="121" t="s">
        <v>17</v>
      </c>
      <c r="I41" s="123" t="s">
        <v>234</v>
      </c>
      <c r="J41" s="126" t="s">
        <v>235</v>
      </c>
      <c r="K41" s="121"/>
      <c r="L41" s="121"/>
      <c r="M41" s="121"/>
      <c r="N41" s="121"/>
      <c r="O41" s="121"/>
      <c r="P41" s="121"/>
      <c r="Q41" s="121"/>
    </row>
    <row r="42" spans="1:17" ht="27" thickBot="1" x14ac:dyDescent="0.3">
      <c r="A42" s="124">
        <v>45048.463055555556</v>
      </c>
      <c r="B42" s="121" t="s">
        <v>14</v>
      </c>
      <c r="C42" s="121" t="s">
        <v>124</v>
      </c>
      <c r="D42" s="121" t="s">
        <v>125</v>
      </c>
      <c r="E42" s="125">
        <v>50.06</v>
      </c>
      <c r="F42" s="125">
        <v>1674</v>
      </c>
      <c r="G42" s="121" t="s">
        <v>233</v>
      </c>
      <c r="H42" s="121" t="s">
        <v>142</v>
      </c>
      <c r="I42" s="123" t="s">
        <v>236</v>
      </c>
      <c r="J42" s="126" t="s">
        <v>237</v>
      </c>
      <c r="K42" s="121"/>
      <c r="L42" s="121"/>
      <c r="M42" s="121"/>
      <c r="N42" s="121"/>
      <c r="O42" s="121"/>
      <c r="P42" s="121"/>
      <c r="Q42" s="121"/>
    </row>
    <row r="43" spans="1:17" ht="27" thickBot="1" x14ac:dyDescent="0.3">
      <c r="A43" s="124">
        <v>45050.549259259256</v>
      </c>
      <c r="B43" s="121" t="s">
        <v>13</v>
      </c>
      <c r="C43" s="121" t="s">
        <v>220</v>
      </c>
      <c r="D43" s="121" t="s">
        <v>221</v>
      </c>
      <c r="E43" s="127">
        <v>450</v>
      </c>
      <c r="F43" s="125">
        <v>1675</v>
      </c>
      <c r="G43" s="121" t="s">
        <v>238</v>
      </c>
      <c r="H43" s="121" t="s">
        <v>17</v>
      </c>
      <c r="I43" s="123" t="s">
        <v>239</v>
      </c>
      <c r="J43" s="126" t="s">
        <v>240</v>
      </c>
      <c r="K43" s="121"/>
      <c r="L43" s="121"/>
      <c r="M43" s="121"/>
      <c r="N43" s="121"/>
      <c r="O43" s="121"/>
      <c r="P43" s="121"/>
      <c r="Q43" s="121"/>
    </row>
    <row r="44" spans="1:17" ht="27" thickBot="1" x14ac:dyDescent="0.3">
      <c r="A44" s="124">
        <v>45050.58865740741</v>
      </c>
      <c r="B44" s="121" t="s">
        <v>13</v>
      </c>
      <c r="C44" s="121" t="s">
        <v>220</v>
      </c>
      <c r="D44" s="121" t="s">
        <v>221</v>
      </c>
      <c r="E44" s="127">
        <v>183.74</v>
      </c>
      <c r="F44" s="125">
        <v>1676</v>
      </c>
      <c r="G44" s="121" t="s">
        <v>241</v>
      </c>
      <c r="H44" s="121" t="s">
        <v>17</v>
      </c>
      <c r="I44" s="123" t="s">
        <v>242</v>
      </c>
      <c r="J44" s="126" t="s">
        <v>243</v>
      </c>
      <c r="K44" s="121"/>
      <c r="L44" s="121"/>
      <c r="M44" s="121"/>
      <c r="N44" s="121"/>
      <c r="O44" s="121"/>
      <c r="P44" s="121"/>
      <c r="Q44" s="121"/>
    </row>
    <row r="45" spans="1:17" ht="27" thickBot="1" x14ac:dyDescent="0.3">
      <c r="A45" s="124">
        <v>45050.590902777774</v>
      </c>
      <c r="B45" s="121" t="s">
        <v>13</v>
      </c>
      <c r="C45" s="121" t="s">
        <v>220</v>
      </c>
      <c r="D45" s="121" t="s">
        <v>221</v>
      </c>
      <c r="E45" s="127">
        <v>292.70999999999998</v>
      </c>
      <c r="F45" s="125">
        <v>1677</v>
      </c>
      <c r="G45" s="121" t="s">
        <v>241</v>
      </c>
      <c r="H45" s="121" t="s">
        <v>142</v>
      </c>
      <c r="I45" s="123" t="s">
        <v>244</v>
      </c>
      <c r="J45" s="126" t="s">
        <v>245</v>
      </c>
      <c r="K45" s="121"/>
      <c r="L45" s="121"/>
      <c r="M45" s="121"/>
      <c r="N45" s="121"/>
      <c r="O45" s="121"/>
      <c r="P45" s="121"/>
      <c r="Q45" s="121"/>
    </row>
    <row r="46" spans="1:17" ht="27" thickBot="1" x14ac:dyDescent="0.3">
      <c r="A46" s="124">
        <v>45057.430138888885</v>
      </c>
      <c r="B46" s="121" t="s">
        <v>10</v>
      </c>
      <c r="C46" s="121" t="s">
        <v>90</v>
      </c>
      <c r="D46" s="121" t="s">
        <v>91</v>
      </c>
      <c r="E46" s="127">
        <v>400</v>
      </c>
      <c r="F46" s="125">
        <v>1678</v>
      </c>
      <c r="G46" s="121" t="s">
        <v>246</v>
      </c>
      <c r="H46" s="121" t="s">
        <v>17</v>
      </c>
      <c r="I46" s="123" t="s">
        <v>247</v>
      </c>
      <c r="J46" s="126" t="s">
        <v>248</v>
      </c>
      <c r="K46" s="121"/>
      <c r="L46" s="121"/>
      <c r="M46" s="121"/>
      <c r="N46" s="121"/>
      <c r="O46" s="121"/>
      <c r="P46" s="121"/>
      <c r="Q46" s="121"/>
    </row>
    <row r="47" spans="1:17" ht="13.8" thickBot="1" x14ac:dyDescent="0.3">
      <c r="A47" s="124">
        <v>45063.360277777778</v>
      </c>
      <c r="B47" s="121" t="s">
        <v>81</v>
      </c>
      <c r="C47" s="121" t="s">
        <v>249</v>
      </c>
      <c r="D47" s="121" t="s">
        <v>250</v>
      </c>
      <c r="E47" s="125">
        <v>725</v>
      </c>
      <c r="F47" s="125">
        <v>1683</v>
      </c>
      <c r="G47" s="121" t="s">
        <v>251</v>
      </c>
      <c r="H47" s="121" t="s">
        <v>17</v>
      </c>
      <c r="I47" s="123" t="s">
        <v>252</v>
      </c>
      <c r="J47" s="126" t="s">
        <v>253</v>
      </c>
      <c r="K47" s="121"/>
      <c r="L47" s="121"/>
      <c r="M47" s="121"/>
      <c r="N47" s="121"/>
      <c r="O47" s="121"/>
      <c r="P47" s="121"/>
      <c r="Q47" s="121"/>
    </row>
    <row r="48" spans="1:17" ht="40.200000000000003" thickBot="1" x14ac:dyDescent="0.3">
      <c r="A48" s="124">
        <v>45063.368368055555</v>
      </c>
      <c r="B48" s="121" t="s">
        <v>81</v>
      </c>
      <c r="C48" s="121" t="s">
        <v>249</v>
      </c>
      <c r="D48" s="121" t="s">
        <v>250</v>
      </c>
      <c r="E48" s="125">
        <v>195.93</v>
      </c>
      <c r="F48" s="125">
        <v>1684</v>
      </c>
      <c r="G48" s="121" t="s">
        <v>254</v>
      </c>
      <c r="H48" s="121" t="s">
        <v>142</v>
      </c>
      <c r="I48" s="123" t="s">
        <v>255</v>
      </c>
      <c r="J48" s="126" t="s">
        <v>256</v>
      </c>
      <c r="K48" s="121"/>
      <c r="L48" s="121"/>
      <c r="M48" s="121"/>
      <c r="N48" s="121"/>
      <c r="O48" s="121"/>
      <c r="P48" s="121"/>
      <c r="Q48" s="121"/>
    </row>
    <row r="49" spans="1:17" ht="27" thickBot="1" x14ac:dyDescent="0.3">
      <c r="A49" s="121"/>
      <c r="B49" s="121" t="s">
        <v>6</v>
      </c>
      <c r="C49" s="121" t="s">
        <v>206</v>
      </c>
      <c r="D49" s="121"/>
      <c r="E49" s="125">
        <v>-1250</v>
      </c>
      <c r="F49" s="125" t="s">
        <v>257</v>
      </c>
      <c r="G49" s="121" t="s">
        <v>207</v>
      </c>
      <c r="H49" s="121" t="s">
        <v>17</v>
      </c>
      <c r="I49" s="121"/>
      <c r="J49" s="121"/>
      <c r="K49" s="121"/>
      <c r="L49" s="121"/>
      <c r="M49" s="121"/>
      <c r="N49" s="121"/>
      <c r="O49" s="121"/>
      <c r="P49" s="121"/>
      <c r="Q49" s="121"/>
    </row>
    <row r="50" spans="1:17" ht="27" thickBot="1" x14ac:dyDescent="0.3">
      <c r="A50" s="121"/>
      <c r="B50" s="121" t="s">
        <v>6</v>
      </c>
      <c r="C50" s="121" t="s">
        <v>206</v>
      </c>
      <c r="D50" s="121"/>
      <c r="E50" s="125">
        <v>1250</v>
      </c>
      <c r="F50" s="125">
        <v>1682</v>
      </c>
      <c r="G50" s="121" t="s">
        <v>207</v>
      </c>
      <c r="H50" s="121" t="s">
        <v>17</v>
      </c>
      <c r="I50" s="121"/>
      <c r="J50" s="121"/>
      <c r="K50" s="121"/>
      <c r="L50" s="121"/>
      <c r="M50" s="121"/>
      <c r="N50" s="121"/>
      <c r="O50" s="121"/>
      <c r="P50" s="121"/>
      <c r="Q50" s="121"/>
    </row>
    <row r="51" spans="1:17" ht="13.8" thickBot="1" x14ac:dyDescent="0.3">
      <c r="A51" s="121"/>
      <c r="B51" s="121" t="s">
        <v>8</v>
      </c>
      <c r="C51" s="121" t="s">
        <v>258</v>
      </c>
      <c r="D51" s="121"/>
      <c r="E51" s="125">
        <v>560.04</v>
      </c>
      <c r="F51" s="125">
        <v>1681</v>
      </c>
      <c r="G51" s="121"/>
      <c r="H51" s="121" t="s">
        <v>17</v>
      </c>
      <c r="I51" s="121"/>
      <c r="J51" s="121"/>
      <c r="K51" s="121"/>
      <c r="L51" s="121"/>
      <c r="M51" s="121"/>
      <c r="N51" s="121"/>
      <c r="O51" s="121"/>
      <c r="P51" s="121"/>
      <c r="Q51" s="121"/>
    </row>
  </sheetData>
  <autoFilter ref="A1:P20" xr:uid="{AA6538E7-1F76-4620-8553-C17951AFD8BC}"/>
  <hyperlinks>
    <hyperlink ref="I1" r:id="rId1" display="mailto:nlsd122ptotreasurer@gmail.com" xr:uid="{39F0046C-47E5-484A-A222-C5BA1C3403DC}"/>
    <hyperlink ref="I2" r:id="rId2" xr:uid="{59288EA2-AE7C-4A41-9884-21FF17D68C5F}"/>
    <hyperlink ref="J2" r:id="rId3" xr:uid="{1ECC106F-D8B9-4EF9-A65D-3FF4BE9C8385}"/>
    <hyperlink ref="I4" r:id="rId4" xr:uid="{CBF70FEE-27FF-4AA5-B81E-3AC8113D411A}"/>
    <hyperlink ref="J4" r:id="rId5" xr:uid="{F804F6DD-AEA2-4931-995F-D4B3FFA178E2}"/>
    <hyperlink ref="I5" r:id="rId6" xr:uid="{1C363D52-8D0A-49CF-A03F-059FE02998FA}"/>
    <hyperlink ref="J5" r:id="rId7" xr:uid="{A3214E85-321C-491F-8D17-9BEF1A7EA39F}"/>
    <hyperlink ref="I6" r:id="rId8" xr:uid="{461D470E-7636-4E9E-AEB8-17A88750E9C4}"/>
    <hyperlink ref="J6" r:id="rId9" xr:uid="{ABFD13C3-C446-417E-879C-82A8CFBF744A}"/>
    <hyperlink ref="I7" r:id="rId10" xr:uid="{A20D26B7-1B92-4E37-8334-077D6202258B}"/>
    <hyperlink ref="J7" r:id="rId11" xr:uid="{4F804640-80B0-48C4-880E-71FE8B517E8E}"/>
    <hyperlink ref="I8" r:id="rId12" xr:uid="{1F20D0F2-6B91-4042-AFDE-F61861B5501F}"/>
    <hyperlink ref="J8" r:id="rId13" xr:uid="{390494CA-833D-461E-90A8-F90104857E4A}"/>
    <hyperlink ref="I9" r:id="rId14" xr:uid="{C0786889-97C3-4452-B5B4-D6E3CED27536}"/>
    <hyperlink ref="J9" r:id="rId15" xr:uid="{E3B95781-F03F-45DF-A419-3D0276E2ACDF}"/>
    <hyperlink ref="I10" r:id="rId16" xr:uid="{F0A39EA9-BFF0-494B-9725-D3A5CAEC1A3C}"/>
    <hyperlink ref="J10" r:id="rId17" xr:uid="{8D2A8671-68FB-4DC0-9827-EA4DE0C69E88}"/>
    <hyperlink ref="I11" r:id="rId18" xr:uid="{4A80611B-4491-4E4D-B2BC-5A1AD1FF4177}"/>
    <hyperlink ref="J11" r:id="rId19" xr:uid="{748DA1B0-9DBF-422F-B9FD-10DF26C3A383}"/>
    <hyperlink ref="I12" r:id="rId20" xr:uid="{917351EF-49BB-4B70-8F97-45AE300DEA7E}"/>
    <hyperlink ref="J12" r:id="rId21" xr:uid="{43A3E091-FC84-4D52-AA82-BDD3F6E25B63}"/>
    <hyperlink ref="I13" r:id="rId22" xr:uid="{24FD0564-A2C6-462E-8AA6-C1AE19EB5170}"/>
    <hyperlink ref="J13" r:id="rId23" xr:uid="{86E08CE4-8AF0-4FF1-B4B6-A65F80A1BFD0}"/>
    <hyperlink ref="I14" r:id="rId24" xr:uid="{BA062D36-9D9F-4E9B-BBFB-FB3520380984}"/>
    <hyperlink ref="J14" r:id="rId25" xr:uid="{4FC1F645-4F6F-424D-8E2A-966B248FFA01}"/>
    <hyperlink ref="I15" r:id="rId26" xr:uid="{27FFE1F3-6277-4890-97CE-AA9C18E2F789}"/>
    <hyperlink ref="J15" r:id="rId27" xr:uid="{1190524D-6268-4E64-A4D0-158E1D4251B3}"/>
    <hyperlink ref="I16" r:id="rId28" xr:uid="{800CCA71-7AAC-4A7C-AA76-623B636A0AE3}"/>
    <hyperlink ref="J16" r:id="rId29" xr:uid="{97B3893A-AB59-43CD-9822-FDCE0B7C7CF8}"/>
    <hyperlink ref="I17" r:id="rId30" xr:uid="{8E121CC0-C726-4AD5-A4C1-ECFE61C146AA}"/>
    <hyperlink ref="J17" r:id="rId31" xr:uid="{215082E3-B815-4670-B790-16FD306FC5BB}"/>
    <hyperlink ref="I18" r:id="rId32" xr:uid="{FFE6761A-DB53-4BDA-B967-1908ED3E3700}"/>
    <hyperlink ref="J18" r:id="rId33" xr:uid="{1FC7DB92-2824-4D74-A181-EC4C6FCC927C}"/>
    <hyperlink ref="I19" r:id="rId34" xr:uid="{20431B7B-2195-41DB-85BD-078D00D5E6B1}"/>
    <hyperlink ref="J19" r:id="rId35" xr:uid="{38026151-7F48-48EA-B04D-551F3D7631A9}"/>
    <hyperlink ref="I20" r:id="rId36" xr:uid="{648EEED0-A568-479E-A47E-8811023D4640}"/>
    <hyperlink ref="J20" r:id="rId37" xr:uid="{97972827-5E76-4034-8AF0-4CF389DE8731}"/>
    <hyperlink ref="I3" r:id="rId38" xr:uid="{03DBEDA4-E0B9-49FD-A101-D4D9BEF35630}"/>
    <hyperlink ref="J3" r:id="rId39" xr:uid="{30E22D02-893E-4131-89C3-40BCD3ED0B01}"/>
    <hyperlink ref="I21" r:id="rId40" xr:uid="{695EB6B8-10FB-4E7F-A53B-54060EB94A87}"/>
    <hyperlink ref="J21" r:id="rId41" xr:uid="{901A0D7E-CFBE-40D0-A065-F8C91A9DAED3}"/>
    <hyperlink ref="I22" r:id="rId42" xr:uid="{2E73F6B2-6D22-4CB1-A464-058069A72F0A}"/>
    <hyperlink ref="J22" r:id="rId43" xr:uid="{06C34EDE-E893-43AD-970E-1AF58BF97C07}"/>
    <hyperlink ref="I23" r:id="rId44" xr:uid="{A96E87E0-80E0-4144-8631-1E1D1C1CB740}"/>
    <hyperlink ref="J23" r:id="rId45" xr:uid="{ABA097B9-C220-4DD6-8448-3EC6CF3A0A01}"/>
    <hyperlink ref="I24" r:id="rId46" xr:uid="{B6536483-CD9B-4ADD-AFCB-F2A12483A4D3}"/>
    <hyperlink ref="J24" r:id="rId47" xr:uid="{34A8922E-B61A-436E-8E77-4363A16338EF}"/>
    <hyperlink ref="I25" r:id="rId48" xr:uid="{BF272E83-B8CC-4C49-9797-A4203B8002DA}"/>
    <hyperlink ref="J25" r:id="rId49" xr:uid="{2503C2D3-D983-4533-AC88-DD7494C8B1E1}"/>
    <hyperlink ref="I26" r:id="rId50" xr:uid="{834731F5-8DE1-4CE0-9696-FE42C5AE0A6A}"/>
    <hyperlink ref="J26" r:id="rId51" xr:uid="{257A6E2B-B3DB-4424-B45C-F71FED4A4623}"/>
    <hyperlink ref="I27" r:id="rId52" xr:uid="{B113B350-2F48-4447-8946-0663F6168BF2}"/>
    <hyperlink ref="J27" r:id="rId53" xr:uid="{86E86B58-DCCB-4EF0-A539-B21BE067A9B2}"/>
    <hyperlink ref="I28" r:id="rId54" xr:uid="{3FE092FE-C060-49AD-8CA7-A51F9DD6ED25}"/>
    <hyperlink ref="J28" r:id="rId55" xr:uid="{0E39972C-943F-47BE-B101-2EA1ECCFEC77}"/>
    <hyperlink ref="I29" r:id="rId56" xr:uid="{02F5C59B-99F5-4653-A881-E05DB4FE9D12}"/>
    <hyperlink ref="J29" r:id="rId57" xr:uid="{BA2C730F-2EC6-4712-B73C-8FFD7AE0276D}"/>
    <hyperlink ref="I30" r:id="rId58" xr:uid="{3D804514-80D8-441E-80AA-EE383DD7B2E9}"/>
    <hyperlink ref="J30" r:id="rId59" xr:uid="{D1D7AEE4-5C97-4227-8EF2-016773DC28B8}"/>
    <hyperlink ref="I31" r:id="rId60" xr:uid="{FA62B3B4-08C4-4B86-AA48-D64C42415CE3}"/>
    <hyperlink ref="J31" r:id="rId61" xr:uid="{355C42F5-E097-42FB-AC10-B386A81B0C39}"/>
    <hyperlink ref="I32" r:id="rId62" xr:uid="{06960FB4-2D5A-410B-A89F-BDDA1FC877D2}"/>
    <hyperlink ref="J32" r:id="rId63" xr:uid="{BB86328C-637F-4706-9165-4AAD033B0AF9}"/>
    <hyperlink ref="I34" r:id="rId64" xr:uid="{9C5E284A-D8AF-44CB-8690-E173A4FEB51E}"/>
    <hyperlink ref="J34" r:id="rId65" xr:uid="{67D103D4-E5D6-4A89-967C-DE9FAC93F8EB}"/>
    <hyperlink ref="I35" r:id="rId66" xr:uid="{9E930FEA-0554-46F9-928A-2B2C1B329CDF}"/>
    <hyperlink ref="J35" r:id="rId67" xr:uid="{3922BF55-6447-48D9-A497-835624348905}"/>
    <hyperlink ref="I36" r:id="rId68" xr:uid="{CF1A24B2-0DB3-43CE-8CF0-4538F0A1E421}"/>
    <hyperlink ref="J36" r:id="rId69" xr:uid="{AC54EC22-6664-42B0-93D1-D8AB07510AFB}"/>
    <hyperlink ref="I37" r:id="rId70" xr:uid="{107B38BE-5FDF-4EAA-BE4E-CBBB6CB5EC2B}"/>
    <hyperlink ref="J37" r:id="rId71" xr:uid="{CE0F9F69-B511-4D23-8838-0DCAD6BA36B7}"/>
    <hyperlink ref="I38" r:id="rId72" xr:uid="{6E0C0EE1-C044-44D1-B58D-48EAD97F3757}"/>
    <hyperlink ref="J38" r:id="rId73" xr:uid="{F7A7A1F9-7534-4C90-BD37-6DAB67FBB4B5}"/>
    <hyperlink ref="I39" r:id="rId74" xr:uid="{422335FD-B9E9-4C92-830D-FF3403C61CED}"/>
    <hyperlink ref="J39" r:id="rId75" xr:uid="{B5CDE26F-846E-4104-A5BB-DEF9F1EE89F3}"/>
    <hyperlink ref="I40" r:id="rId76" xr:uid="{AB74F5DA-E5D6-4099-81CA-958B96A9BF6E}"/>
    <hyperlink ref="J40" r:id="rId77" xr:uid="{29317D00-9BCE-4636-A0CC-C39904DE7455}"/>
    <hyperlink ref="I41" r:id="rId78" xr:uid="{264DF5FD-633C-4D38-9DB0-AB35A750D524}"/>
    <hyperlink ref="J41" r:id="rId79" xr:uid="{9FC42481-E55C-4A4B-BC5A-9F39FA63D7C0}"/>
    <hyperlink ref="I42" r:id="rId80" xr:uid="{24C6F656-8A15-4DE2-B45B-BC695C189916}"/>
    <hyperlink ref="J42" r:id="rId81" xr:uid="{AB2C2C57-AD4C-4090-AE68-EF97F0D18E35}"/>
    <hyperlink ref="I43" r:id="rId82" xr:uid="{ED3953DC-B2C0-4182-8770-DD6C4C49A32E}"/>
    <hyperlink ref="J43" r:id="rId83" xr:uid="{3DED79CD-DA6C-4C70-8AED-24CE616063F0}"/>
    <hyperlink ref="I44" r:id="rId84" xr:uid="{00709C7A-F089-4139-A76A-2999EF13AE53}"/>
    <hyperlink ref="J44" r:id="rId85" xr:uid="{04720221-8B7C-4889-9FA3-EE3AE158E5F3}"/>
    <hyperlink ref="I45" r:id="rId86" xr:uid="{CCC3BDBF-BC98-42D3-9523-7E5778E3ED0A}"/>
    <hyperlink ref="J45" r:id="rId87" xr:uid="{D4DABBB0-0EE9-4D63-A078-9709E391619C}"/>
    <hyperlink ref="I46" r:id="rId88" xr:uid="{F4BF24AD-8052-4C22-8D7F-78001843153F}"/>
    <hyperlink ref="J46" r:id="rId89" xr:uid="{D05F68B0-E4BB-45C0-9332-ADF2087DF781}"/>
    <hyperlink ref="I47" r:id="rId90" xr:uid="{E9552509-D452-47C5-BA52-54E4910818CC}"/>
    <hyperlink ref="J47" r:id="rId91" xr:uid="{6EDB3108-76EE-44CC-8DB1-569697FED933}"/>
    <hyperlink ref="J48" r:id="rId92" xr:uid="{F53F56AA-F9F7-4D27-8234-825D1D4170DA}"/>
    <hyperlink ref="I48" r:id="rId93" xr:uid="{4D5B21E9-F828-4EAE-8F3A-FEBFF07EDD07}"/>
  </hyperlinks>
  <pageMargins left="0.7" right="0.7" top="0.75" bottom="0.75" header="0.3" footer="0.3"/>
  <pageSetup orientation="portrait"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75E3-CC31-4238-96E9-F5CA25D1BD53}">
  <dimension ref="A2:L17"/>
  <sheetViews>
    <sheetView workbookViewId="0">
      <selection activeCell="C12" sqref="C12"/>
    </sheetView>
  </sheetViews>
  <sheetFormatPr defaultRowHeight="13.2" x14ac:dyDescent="0.25"/>
  <cols>
    <col min="1" max="1" width="15.77734375" bestFit="1" customWidth="1"/>
    <col min="2" max="2" width="16.21875" bestFit="1" customWidth="1"/>
    <col min="3" max="3" width="7" bestFit="1" customWidth="1"/>
    <col min="4" max="4" width="8.21875" bestFit="1" customWidth="1"/>
    <col min="5" max="6" width="11.33203125" bestFit="1" customWidth="1"/>
  </cols>
  <sheetData>
    <row r="2" spans="1:12" x14ac:dyDescent="0.25">
      <c r="A2" s="132" t="s">
        <v>119</v>
      </c>
      <c r="B2" s="132" t="s">
        <v>120</v>
      </c>
    </row>
    <row r="3" spans="1:12" x14ac:dyDescent="0.25">
      <c r="A3" s="132" t="s">
        <v>116</v>
      </c>
      <c r="B3" t="s">
        <v>17</v>
      </c>
      <c r="C3" t="s">
        <v>117</v>
      </c>
      <c r="D3" t="s">
        <v>142</v>
      </c>
      <c r="E3" t="s">
        <v>118</v>
      </c>
      <c r="L3" s="122"/>
    </row>
    <row r="4" spans="1:12" x14ac:dyDescent="0.25">
      <c r="A4" s="133" t="s">
        <v>7</v>
      </c>
      <c r="B4" s="147">
        <v>1800</v>
      </c>
      <c r="C4" s="147"/>
      <c r="D4" s="147">
        <v>600</v>
      </c>
      <c r="E4" s="147">
        <v>2400</v>
      </c>
    </row>
    <row r="5" spans="1:12" x14ac:dyDescent="0.25">
      <c r="A5" s="133" t="s">
        <v>8</v>
      </c>
      <c r="B5" s="147">
        <v>2400</v>
      </c>
      <c r="C5" s="147"/>
      <c r="D5" s="147"/>
      <c r="E5" s="147">
        <v>2400</v>
      </c>
    </row>
    <row r="6" spans="1:12" x14ac:dyDescent="0.25">
      <c r="A6" s="133" t="s">
        <v>10</v>
      </c>
      <c r="B6" s="147">
        <v>2320</v>
      </c>
      <c r="C6" s="147"/>
      <c r="D6" s="147"/>
      <c r="E6" s="147">
        <v>2320</v>
      </c>
    </row>
    <row r="7" spans="1:12" x14ac:dyDescent="0.25">
      <c r="A7" s="133" t="s">
        <v>81</v>
      </c>
      <c r="B7" s="147">
        <v>1800</v>
      </c>
      <c r="C7" s="147"/>
      <c r="D7" s="147">
        <v>400</v>
      </c>
      <c r="E7" s="147">
        <v>2200</v>
      </c>
    </row>
    <row r="8" spans="1:12" x14ac:dyDescent="0.25">
      <c r="A8" s="133" t="s">
        <v>117</v>
      </c>
      <c r="B8" s="147"/>
      <c r="C8" s="147"/>
      <c r="D8" s="147"/>
      <c r="E8" s="147"/>
    </row>
    <row r="9" spans="1:12" x14ac:dyDescent="0.25">
      <c r="A9" s="133" t="s">
        <v>14</v>
      </c>
      <c r="B9" s="147">
        <v>2000</v>
      </c>
      <c r="C9" s="147"/>
      <c r="D9" s="147">
        <v>400</v>
      </c>
      <c r="E9" s="147">
        <v>2400</v>
      </c>
    </row>
    <row r="10" spans="1:12" x14ac:dyDescent="0.25">
      <c r="A10" s="133" t="s">
        <v>13</v>
      </c>
      <c r="B10" s="147">
        <v>1233.74</v>
      </c>
      <c r="C10" s="147"/>
      <c r="D10" s="147">
        <v>292.70999999999998</v>
      </c>
      <c r="E10" s="147">
        <v>1526.45</v>
      </c>
    </row>
    <row r="11" spans="1:12" x14ac:dyDescent="0.25">
      <c r="A11" s="133" t="s">
        <v>11</v>
      </c>
      <c r="B11" s="147">
        <v>995</v>
      </c>
      <c r="C11" s="147"/>
      <c r="D11" s="147">
        <v>400</v>
      </c>
      <c r="E11" s="147">
        <v>1395</v>
      </c>
    </row>
    <row r="12" spans="1:12" x14ac:dyDescent="0.25">
      <c r="A12" s="133" t="s">
        <v>0</v>
      </c>
      <c r="B12" s="147">
        <v>2381.17</v>
      </c>
      <c r="C12" s="147"/>
      <c r="D12" s="147">
        <v>552.70000000000005</v>
      </c>
      <c r="E12" s="147">
        <v>2933.87</v>
      </c>
    </row>
    <row r="13" spans="1:12" x14ac:dyDescent="0.25">
      <c r="A13" s="133" t="s">
        <v>9</v>
      </c>
      <c r="B13" s="147">
        <v>1048.73</v>
      </c>
      <c r="C13" s="147"/>
      <c r="D13" s="147"/>
      <c r="E13" s="147">
        <v>1048.73</v>
      </c>
    </row>
    <row r="14" spans="1:12" x14ac:dyDescent="0.25">
      <c r="A14" s="133" t="s">
        <v>16</v>
      </c>
      <c r="B14" s="147">
        <v>550</v>
      </c>
      <c r="C14" s="147"/>
      <c r="D14" s="147"/>
      <c r="E14" s="147">
        <v>550</v>
      </c>
    </row>
    <row r="15" spans="1:12" x14ac:dyDescent="0.25">
      <c r="A15" s="133" t="s">
        <v>15</v>
      </c>
      <c r="B15" s="147">
        <v>1994.01</v>
      </c>
      <c r="C15" s="147"/>
      <c r="D15" s="147">
        <v>400</v>
      </c>
      <c r="E15" s="147">
        <v>2394.0100000000002</v>
      </c>
    </row>
    <row r="16" spans="1:12" x14ac:dyDescent="0.25">
      <c r="A16" s="133" t="s">
        <v>6</v>
      </c>
      <c r="B16" s="147">
        <v>1250</v>
      </c>
      <c r="C16" s="147"/>
      <c r="D16" s="147"/>
      <c r="E16" s="147">
        <v>1250</v>
      </c>
    </row>
    <row r="17" spans="1:5" x14ac:dyDescent="0.25">
      <c r="A17" s="133" t="s">
        <v>118</v>
      </c>
      <c r="B17" s="147">
        <v>19772.649999999998</v>
      </c>
      <c r="C17" s="147"/>
      <c r="D17" s="147">
        <v>3045.41</v>
      </c>
      <c r="E17" s="147">
        <v>22818.059999999998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7"/>
  <sheetViews>
    <sheetView topLeftCell="A112" zoomScaleNormal="100" workbookViewId="0">
      <selection activeCell="A112" sqref="A112:D112"/>
    </sheetView>
  </sheetViews>
  <sheetFormatPr defaultColWidth="8" defaultRowHeight="13.2" x14ac:dyDescent="0.25"/>
  <cols>
    <col min="1" max="1" width="10.44140625" style="4" customWidth="1"/>
    <col min="2" max="2" width="18" style="4" customWidth="1"/>
    <col min="3" max="3" width="40.5546875" style="1" customWidth="1"/>
    <col min="4" max="4" width="15.6640625" style="8" customWidth="1"/>
    <col min="5" max="5" width="47.77734375" style="8" customWidth="1"/>
    <col min="6" max="6" width="28.44140625" style="8" customWidth="1"/>
    <col min="7" max="7" width="13.77734375" style="1" customWidth="1"/>
    <col min="8" max="16384" width="8" style="1"/>
  </cols>
  <sheetData>
    <row r="1" spans="1:7" ht="22.8" x14ac:dyDescent="0.4">
      <c r="A1" s="141" t="s">
        <v>0</v>
      </c>
      <c r="B1" s="141"/>
      <c r="C1" s="141"/>
      <c r="D1" s="141"/>
      <c r="E1" s="140">
        <v>44804</v>
      </c>
      <c r="F1" s="140"/>
      <c r="G1" s="140"/>
    </row>
    <row r="2" spans="1:7" ht="22.8" x14ac:dyDescent="0.4">
      <c r="A2" s="58" t="s">
        <v>24</v>
      </c>
      <c r="B2" s="15"/>
      <c r="C2" s="17"/>
      <c r="D2" s="22"/>
      <c r="E2" s="21"/>
      <c r="F2" s="7"/>
      <c r="G2" s="107"/>
    </row>
    <row r="3" spans="1:7" ht="22.8" x14ac:dyDescent="0.4">
      <c r="A3" s="58" t="s">
        <v>1</v>
      </c>
      <c r="B3" s="15"/>
      <c r="C3" s="17"/>
      <c r="D3" s="22"/>
      <c r="E3" s="21"/>
      <c r="F3" s="7"/>
      <c r="G3" s="107"/>
    </row>
    <row r="4" spans="1:7" ht="38.25" customHeight="1" x14ac:dyDescent="0.3">
      <c r="A4" s="61"/>
      <c r="B4" s="22"/>
      <c r="C4" s="43"/>
      <c r="D4" s="44"/>
      <c r="E4" s="21"/>
      <c r="F4" s="7"/>
      <c r="G4" s="107"/>
    </row>
    <row r="5" spans="1:7" ht="34.799999999999997" x14ac:dyDescent="0.3">
      <c r="A5" s="45" t="s">
        <v>2</v>
      </c>
      <c r="B5" s="46" t="s">
        <v>3</v>
      </c>
      <c r="C5" s="45" t="str">
        <f>'School Account Detail Spending'!C5</f>
        <v>2022 / 2023                             School Year</v>
      </c>
      <c r="D5" s="47" t="s">
        <v>21</v>
      </c>
      <c r="E5" s="47" t="s">
        <v>4</v>
      </c>
    </row>
    <row r="6" spans="1:7" ht="17.399999999999999" x14ac:dyDescent="0.3">
      <c r="A6" s="48"/>
      <c r="B6" s="54">
        <v>44797</v>
      </c>
      <c r="C6" s="49" t="s">
        <v>36</v>
      </c>
      <c r="D6" s="50">
        <v>400</v>
      </c>
      <c r="E6" s="50"/>
    </row>
    <row r="7" spans="1:7" ht="17.399999999999999" x14ac:dyDescent="0.3">
      <c r="A7" s="48"/>
      <c r="B7" s="54"/>
      <c r="C7" s="94"/>
      <c r="D7" s="50"/>
      <c r="E7" s="50"/>
    </row>
    <row r="8" spans="1:7" ht="17.399999999999999" x14ac:dyDescent="0.3">
      <c r="A8" s="48"/>
      <c r="B8" s="54"/>
      <c r="C8" s="49"/>
      <c r="D8" s="50"/>
      <c r="E8" s="49"/>
    </row>
    <row r="9" spans="1:7" ht="17.399999999999999" x14ac:dyDescent="0.3">
      <c r="A9" s="48"/>
      <c r="B9" s="54"/>
      <c r="C9" s="49"/>
      <c r="D9" s="50"/>
      <c r="E9" s="49"/>
    </row>
    <row r="10" spans="1:7" ht="17.399999999999999" x14ac:dyDescent="0.3">
      <c r="A10" s="48"/>
      <c r="B10" s="54"/>
      <c r="C10" s="49"/>
      <c r="D10" s="50"/>
      <c r="E10" s="49"/>
    </row>
    <row r="11" spans="1:7" ht="17.399999999999999" x14ac:dyDescent="0.3">
      <c r="A11" s="48"/>
      <c r="B11" s="54"/>
      <c r="C11" s="49"/>
      <c r="D11" s="50"/>
      <c r="E11" s="105"/>
    </row>
    <row r="12" spans="1:7" ht="17.399999999999999" x14ac:dyDescent="0.3">
      <c r="A12" s="48"/>
      <c r="B12" s="54"/>
      <c r="C12" s="49"/>
      <c r="D12" s="50"/>
      <c r="E12" s="50"/>
    </row>
    <row r="13" spans="1:7" ht="17.399999999999999" x14ac:dyDescent="0.3">
      <c r="A13" s="48"/>
      <c r="B13" s="54"/>
      <c r="C13" s="49"/>
      <c r="D13" s="50"/>
      <c r="E13" s="50"/>
    </row>
    <row r="14" spans="1:7" ht="17.399999999999999" x14ac:dyDescent="0.3">
      <c r="A14" s="48"/>
      <c r="B14" s="54"/>
      <c r="C14" s="49"/>
      <c r="D14" s="50"/>
      <c r="E14" s="50"/>
    </row>
    <row r="15" spans="1:7" ht="17.399999999999999" x14ac:dyDescent="0.3">
      <c r="A15" s="48"/>
      <c r="B15" s="54"/>
      <c r="C15" s="49"/>
      <c r="D15" s="50"/>
      <c r="E15" s="50"/>
    </row>
    <row r="16" spans="1:7" ht="17.399999999999999" x14ac:dyDescent="0.3">
      <c r="A16" s="48"/>
      <c r="B16" s="55"/>
      <c r="C16" s="51" t="s">
        <v>5</v>
      </c>
      <c r="D16" s="50">
        <f>SUM(D6:D15)</f>
        <v>400</v>
      </c>
      <c r="E16" s="50"/>
    </row>
    <row r="17" spans="1:6" ht="22.8" x14ac:dyDescent="0.4">
      <c r="A17" s="142" t="s">
        <v>6</v>
      </c>
      <c r="B17" s="142"/>
      <c r="C17" s="142"/>
      <c r="D17" s="142"/>
      <c r="E17" s="39">
        <f>E1</f>
        <v>44804</v>
      </c>
      <c r="F17" s="3"/>
    </row>
    <row r="18" spans="1:6" s="2" customFormat="1" ht="22.8" x14ac:dyDescent="0.4">
      <c r="A18" s="58" t="s">
        <v>25</v>
      </c>
      <c r="B18" s="67"/>
      <c r="C18" s="60"/>
      <c r="D18" s="18"/>
      <c r="E18" s="52"/>
      <c r="F18" s="7"/>
    </row>
    <row r="19" spans="1:6" ht="22.8" x14ac:dyDescent="0.4">
      <c r="A19" s="58" t="s">
        <v>1</v>
      </c>
      <c r="B19" s="67"/>
      <c r="C19" s="59"/>
      <c r="D19" s="18"/>
      <c r="E19" s="21"/>
      <c r="F19" s="7"/>
    </row>
    <row r="20" spans="1:6" ht="38.25" customHeight="1" x14ac:dyDescent="0.3">
      <c r="A20" s="22"/>
      <c r="B20" s="22"/>
      <c r="C20" s="53"/>
      <c r="D20" s="18"/>
      <c r="E20" s="21"/>
      <c r="F20" s="7"/>
    </row>
    <row r="21" spans="1:6" ht="34.799999999999997" x14ac:dyDescent="0.3">
      <c r="A21" s="45" t="s">
        <v>2</v>
      </c>
      <c r="B21" s="46" t="s">
        <v>3</v>
      </c>
      <c r="C21" s="45" t="str">
        <f>C5</f>
        <v>2022 / 2023                             School Year</v>
      </c>
      <c r="D21" s="47" t="s">
        <v>21</v>
      </c>
      <c r="E21" s="47" t="s">
        <v>4</v>
      </c>
    </row>
    <row r="22" spans="1:6" ht="17.399999999999999" x14ac:dyDescent="0.3">
      <c r="A22" s="48"/>
      <c r="B22" s="54">
        <v>44797</v>
      </c>
      <c r="C22" s="49" t="s">
        <v>36</v>
      </c>
      <c r="D22" s="50">
        <v>400</v>
      </c>
      <c r="E22" s="49"/>
    </row>
    <row r="23" spans="1:6" ht="17.399999999999999" x14ac:dyDescent="0.3">
      <c r="A23" s="48"/>
      <c r="B23" s="54"/>
      <c r="C23" s="49"/>
      <c r="D23" s="50"/>
      <c r="E23" s="50"/>
    </row>
    <row r="24" spans="1:6" ht="17.399999999999999" x14ac:dyDescent="0.3">
      <c r="A24" s="48"/>
      <c r="B24" s="54"/>
      <c r="C24" s="49"/>
      <c r="D24" s="50"/>
      <c r="E24" s="50"/>
    </row>
    <row r="25" spans="1:6" ht="17.399999999999999" x14ac:dyDescent="0.3">
      <c r="A25" s="48"/>
      <c r="B25" s="54"/>
      <c r="C25" s="49"/>
      <c r="D25" s="50"/>
      <c r="E25" s="49"/>
    </row>
    <row r="26" spans="1:6" ht="17.399999999999999" x14ac:dyDescent="0.3">
      <c r="A26" s="48"/>
      <c r="B26" s="54"/>
      <c r="C26" s="49"/>
      <c r="D26" s="50"/>
      <c r="E26" s="49"/>
    </row>
    <row r="27" spans="1:6" ht="17.399999999999999" x14ac:dyDescent="0.3">
      <c r="A27" s="48"/>
      <c r="B27" s="54"/>
      <c r="C27" s="49"/>
      <c r="D27" s="50"/>
      <c r="E27" s="94"/>
    </row>
    <row r="28" spans="1:6" ht="17.399999999999999" x14ac:dyDescent="0.3">
      <c r="A28" s="48"/>
      <c r="B28" s="54"/>
      <c r="C28" s="49"/>
      <c r="D28" s="50"/>
      <c r="E28" s="49"/>
    </row>
    <row r="29" spans="1:6" ht="17.399999999999999" x14ac:dyDescent="0.3">
      <c r="A29" s="49"/>
      <c r="B29" s="54"/>
      <c r="C29" s="49"/>
      <c r="D29" s="50"/>
      <c r="E29" s="49"/>
      <c r="F29" s="1"/>
    </row>
    <row r="30" spans="1:6" ht="17.399999999999999" x14ac:dyDescent="0.3">
      <c r="A30" s="48"/>
      <c r="B30" s="54"/>
      <c r="C30" s="49"/>
      <c r="D30" s="50"/>
      <c r="E30" s="50"/>
    </row>
    <row r="31" spans="1:6" ht="17.399999999999999" x14ac:dyDescent="0.3">
      <c r="A31" s="48"/>
      <c r="B31" s="54"/>
      <c r="C31" s="49"/>
      <c r="D31" s="50"/>
      <c r="E31" s="50"/>
    </row>
    <row r="32" spans="1:6" ht="17.399999999999999" x14ac:dyDescent="0.3">
      <c r="A32" s="49"/>
      <c r="B32" s="54"/>
      <c r="C32" s="49"/>
      <c r="D32" s="50"/>
      <c r="E32" s="50"/>
    </row>
    <row r="33" spans="1:6" ht="17.399999999999999" x14ac:dyDescent="0.3">
      <c r="A33" s="55"/>
      <c r="B33" s="55"/>
      <c r="C33" s="49"/>
      <c r="D33" s="50"/>
      <c r="E33" s="50"/>
    </row>
    <row r="34" spans="1:6" ht="17.399999999999999" x14ac:dyDescent="0.3">
      <c r="A34" s="48"/>
      <c r="B34" s="55"/>
      <c r="C34" s="51" t="s">
        <v>5</v>
      </c>
      <c r="D34" s="50">
        <f>SUM(D22:D33)</f>
        <v>400</v>
      </c>
      <c r="E34" s="50"/>
    </row>
    <row r="35" spans="1:6" ht="22.8" x14ac:dyDescent="0.4">
      <c r="A35" s="142" t="s">
        <v>7</v>
      </c>
      <c r="B35" s="142"/>
      <c r="C35" s="142"/>
      <c r="D35" s="142"/>
      <c r="E35" s="39">
        <f>E1</f>
        <v>44804</v>
      </c>
      <c r="F35" s="3"/>
    </row>
    <row r="36" spans="1:6" ht="22.8" x14ac:dyDescent="0.4">
      <c r="A36" s="58" t="s">
        <v>24</v>
      </c>
      <c r="B36" s="22"/>
      <c r="D36" s="22"/>
      <c r="E36" s="21"/>
      <c r="F36" s="6"/>
    </row>
    <row r="37" spans="1:6" ht="22.8" x14ac:dyDescent="0.4">
      <c r="A37" s="62" t="s">
        <v>1</v>
      </c>
      <c r="B37" s="22"/>
      <c r="D37" s="22"/>
      <c r="E37" s="21"/>
      <c r="F37" s="7"/>
    </row>
    <row r="38" spans="1:6" ht="43.5" customHeight="1" x14ac:dyDescent="0.3">
      <c r="A38" s="22"/>
      <c r="B38" s="22"/>
      <c r="C38" s="43"/>
      <c r="D38" s="44"/>
      <c r="E38" s="56"/>
      <c r="F38" s="10"/>
    </row>
    <row r="39" spans="1:6" ht="34.799999999999997" x14ac:dyDescent="0.3">
      <c r="A39" s="45" t="s">
        <v>2</v>
      </c>
      <c r="B39" s="46" t="s">
        <v>3</v>
      </c>
      <c r="C39" s="45" t="str">
        <f>C5</f>
        <v>2022 / 2023                             School Year</v>
      </c>
      <c r="D39" s="91" t="s">
        <v>21</v>
      </c>
      <c r="E39" s="47" t="s">
        <v>4</v>
      </c>
    </row>
    <row r="40" spans="1:6" ht="17.399999999999999" x14ac:dyDescent="0.3">
      <c r="A40" s="48"/>
      <c r="B40" s="54">
        <v>44797</v>
      </c>
      <c r="C40" s="49" t="s">
        <v>36</v>
      </c>
      <c r="D40" s="50">
        <v>400</v>
      </c>
      <c r="E40" s="50"/>
    </row>
    <row r="41" spans="1:6" ht="17.399999999999999" x14ac:dyDescent="0.3">
      <c r="A41" s="22"/>
      <c r="B41" s="54"/>
      <c r="C41" s="25"/>
      <c r="D41" s="50"/>
      <c r="E41" s="50"/>
    </row>
    <row r="42" spans="1:6" ht="17.399999999999999" x14ac:dyDescent="0.3">
      <c r="A42" s="48"/>
      <c r="B42" s="54"/>
      <c r="C42" s="49"/>
      <c r="D42" s="50"/>
      <c r="E42" s="50"/>
    </row>
    <row r="43" spans="1:6" ht="17.399999999999999" x14ac:dyDescent="0.3">
      <c r="A43" s="55"/>
      <c r="B43" s="54"/>
      <c r="C43" s="49"/>
      <c r="D43" s="50"/>
      <c r="E43" s="49"/>
      <c r="F43" s="1"/>
    </row>
    <row r="44" spans="1:6" ht="17.399999999999999" x14ac:dyDescent="0.3">
      <c r="A44" s="55"/>
      <c r="B44" s="54"/>
      <c r="C44" s="49"/>
      <c r="D44" s="50"/>
      <c r="E44" s="49"/>
      <c r="F44" s="1"/>
    </row>
    <row r="45" spans="1:6" ht="17.399999999999999" x14ac:dyDescent="0.3">
      <c r="A45" s="48"/>
      <c r="B45" s="54"/>
      <c r="C45" s="49"/>
      <c r="D45" s="50"/>
      <c r="E45" s="49"/>
      <c r="F45" s="1"/>
    </row>
    <row r="46" spans="1:6" ht="17.399999999999999" x14ac:dyDescent="0.3">
      <c r="A46" s="48"/>
      <c r="B46" s="54"/>
      <c r="C46" s="49"/>
      <c r="D46" s="50"/>
      <c r="E46" s="49"/>
      <c r="F46" s="1"/>
    </row>
    <row r="47" spans="1:6" ht="17.399999999999999" x14ac:dyDescent="0.3">
      <c r="A47" s="48"/>
      <c r="B47" s="54"/>
      <c r="C47" s="49"/>
      <c r="D47" s="50"/>
      <c r="E47" s="49"/>
      <c r="F47" s="1"/>
    </row>
    <row r="48" spans="1:6" ht="17.399999999999999" x14ac:dyDescent="0.3">
      <c r="A48" s="48"/>
      <c r="B48" s="54"/>
      <c r="C48" s="49"/>
      <c r="D48" s="50"/>
      <c r="E48" s="49"/>
      <c r="F48" s="1"/>
    </row>
    <row r="49" spans="1:6" ht="17.399999999999999" x14ac:dyDescent="0.3">
      <c r="A49" s="48"/>
      <c r="B49" s="54"/>
      <c r="C49" s="49"/>
      <c r="D49" s="50"/>
      <c r="E49" s="49"/>
      <c r="F49" s="1"/>
    </row>
    <row r="50" spans="1:6" ht="17.399999999999999" x14ac:dyDescent="0.3">
      <c r="A50" s="48"/>
      <c r="B50" s="54"/>
      <c r="C50" s="49"/>
      <c r="D50" s="50"/>
      <c r="E50" s="49"/>
      <c r="F50" s="1"/>
    </row>
    <row r="51" spans="1:6" ht="17.399999999999999" x14ac:dyDescent="0.3">
      <c r="A51" s="48"/>
      <c r="B51" s="55"/>
      <c r="C51" s="51" t="s">
        <v>5</v>
      </c>
      <c r="D51" s="50">
        <f>SUM(D40:D50)</f>
        <v>400</v>
      </c>
      <c r="E51" s="50"/>
    </row>
    <row r="52" spans="1:6" ht="22.8" x14ac:dyDescent="0.4">
      <c r="A52" s="142" t="s">
        <v>8</v>
      </c>
      <c r="B52" s="142"/>
      <c r="C52" s="142"/>
      <c r="D52" s="142"/>
      <c r="E52" s="39">
        <f>E1</f>
        <v>44804</v>
      </c>
      <c r="F52" s="3"/>
    </row>
    <row r="53" spans="1:6" ht="22.8" x14ac:dyDescent="0.4">
      <c r="A53" s="58" t="s">
        <v>25</v>
      </c>
      <c r="B53" s="22"/>
      <c r="D53" s="22"/>
      <c r="E53" s="18"/>
      <c r="F53" s="7"/>
    </row>
    <row r="54" spans="1:6" ht="22.8" x14ac:dyDescent="0.4">
      <c r="A54" s="62" t="s">
        <v>1</v>
      </c>
      <c r="B54" s="22"/>
      <c r="D54" s="22"/>
      <c r="E54" s="18"/>
      <c r="F54" s="7"/>
    </row>
    <row r="55" spans="1:6" ht="43.5" customHeight="1" x14ac:dyDescent="0.3">
      <c r="A55" s="22"/>
      <c r="B55" s="22"/>
      <c r="C55" s="43"/>
      <c r="D55" s="44"/>
      <c r="E55" s="44"/>
      <c r="F55" s="10"/>
    </row>
    <row r="56" spans="1:6" ht="34.799999999999997" x14ac:dyDescent="0.3">
      <c r="A56" s="45" t="s">
        <v>2</v>
      </c>
      <c r="B56" s="46" t="s">
        <v>3</v>
      </c>
      <c r="C56" s="45" t="str">
        <f>C5</f>
        <v>2022 / 2023                             School Year</v>
      </c>
      <c r="D56" s="91" t="s">
        <v>21</v>
      </c>
      <c r="E56" s="47" t="s">
        <v>4</v>
      </c>
    </row>
    <row r="57" spans="1:6" ht="17.399999999999999" x14ac:dyDescent="0.3">
      <c r="A57" s="48"/>
      <c r="B57" s="54">
        <v>44797</v>
      </c>
      <c r="C57" s="49" t="s">
        <v>36</v>
      </c>
      <c r="D57" s="50">
        <v>400</v>
      </c>
      <c r="E57" s="49"/>
    </row>
    <row r="58" spans="1:6" ht="17.399999999999999" x14ac:dyDescent="0.3">
      <c r="A58" s="48"/>
      <c r="B58" s="54"/>
      <c r="C58" s="49"/>
      <c r="D58" s="50"/>
      <c r="E58" s="49"/>
      <c r="F58" s="1"/>
    </row>
    <row r="59" spans="1:6" ht="17.399999999999999" x14ac:dyDescent="0.3">
      <c r="A59" s="48"/>
      <c r="B59" s="54"/>
      <c r="C59" s="49"/>
      <c r="D59" s="50"/>
      <c r="E59" s="49"/>
      <c r="F59" s="1"/>
    </row>
    <row r="60" spans="1:6" ht="17.399999999999999" x14ac:dyDescent="0.3">
      <c r="A60" s="48"/>
      <c r="B60" s="54"/>
      <c r="C60" s="49"/>
      <c r="D60" s="50"/>
      <c r="E60" s="49"/>
      <c r="F60" s="1"/>
    </row>
    <row r="61" spans="1:6" ht="17.399999999999999" x14ac:dyDescent="0.3">
      <c r="A61" s="48"/>
      <c r="B61" s="54"/>
      <c r="C61" s="49"/>
      <c r="D61" s="50"/>
      <c r="E61" s="49"/>
      <c r="F61" s="1"/>
    </row>
    <row r="62" spans="1:6" ht="17.399999999999999" x14ac:dyDescent="0.3">
      <c r="A62" s="48"/>
      <c r="B62" s="54"/>
      <c r="C62" s="49"/>
      <c r="D62" s="50"/>
      <c r="E62" s="49"/>
      <c r="F62" s="1"/>
    </row>
    <row r="63" spans="1:6" ht="17.399999999999999" x14ac:dyDescent="0.3">
      <c r="A63" s="48"/>
      <c r="B63" s="54"/>
      <c r="C63" s="49"/>
      <c r="D63" s="50"/>
      <c r="E63" s="49"/>
      <c r="F63" s="1"/>
    </row>
    <row r="64" spans="1:6" ht="17.399999999999999" x14ac:dyDescent="0.3">
      <c r="A64" s="48"/>
      <c r="B64" s="54"/>
      <c r="C64" s="49"/>
      <c r="D64" s="50"/>
      <c r="E64" s="49"/>
      <c r="F64" s="1"/>
    </row>
    <row r="65" spans="1:6" ht="17.399999999999999" x14ac:dyDescent="0.3">
      <c r="A65" s="48"/>
      <c r="B65" s="54"/>
      <c r="C65" s="49"/>
      <c r="D65" s="50"/>
      <c r="E65" s="49"/>
      <c r="F65" s="1"/>
    </row>
    <row r="66" spans="1:6" ht="17.399999999999999" x14ac:dyDescent="0.3">
      <c r="A66" s="48"/>
      <c r="B66" s="55"/>
      <c r="C66" s="51" t="s">
        <v>5</v>
      </c>
      <c r="D66" s="50">
        <f>SUM(D57:D65)</f>
        <v>400</v>
      </c>
      <c r="E66" s="50"/>
    </row>
    <row r="67" spans="1:6" ht="22.8" x14ac:dyDescent="0.4">
      <c r="A67" s="142" t="s">
        <v>9</v>
      </c>
      <c r="B67" s="142"/>
      <c r="C67" s="142"/>
      <c r="D67" s="142"/>
      <c r="E67" s="39">
        <f>E1</f>
        <v>44804</v>
      </c>
      <c r="F67" s="3"/>
    </row>
    <row r="68" spans="1:6" ht="22.8" x14ac:dyDescent="0.4">
      <c r="A68" s="58" t="s">
        <v>25</v>
      </c>
      <c r="B68" s="22"/>
      <c r="D68" s="21"/>
      <c r="E68" s="21"/>
      <c r="F68" s="7"/>
    </row>
    <row r="69" spans="1:6" ht="22.8" x14ac:dyDescent="0.4">
      <c r="A69" s="62" t="s">
        <v>1</v>
      </c>
      <c r="B69" s="22"/>
      <c r="D69" s="21"/>
      <c r="E69" s="21"/>
      <c r="F69" s="7"/>
    </row>
    <row r="70" spans="1:6" ht="43.5" customHeight="1" x14ac:dyDescent="0.3">
      <c r="A70" s="22"/>
      <c r="B70" s="44"/>
      <c r="C70" s="43"/>
      <c r="D70" s="57"/>
      <c r="E70" s="21"/>
      <c r="F70" s="10"/>
    </row>
    <row r="71" spans="1:6" ht="34.799999999999997" x14ac:dyDescent="0.3">
      <c r="A71" s="45" t="s">
        <v>2</v>
      </c>
      <c r="B71" s="46" t="s">
        <v>3</v>
      </c>
      <c r="C71" s="45" t="str">
        <f>C5</f>
        <v>2022 / 2023                             School Year</v>
      </c>
      <c r="D71" s="91" t="s">
        <v>21</v>
      </c>
      <c r="E71" s="47" t="s">
        <v>4</v>
      </c>
    </row>
    <row r="72" spans="1:6" ht="17.399999999999999" x14ac:dyDescent="0.3">
      <c r="A72" s="48"/>
      <c r="B72" s="54">
        <v>44797</v>
      </c>
      <c r="C72" s="49" t="s">
        <v>36</v>
      </c>
      <c r="D72" s="50">
        <v>400</v>
      </c>
      <c r="E72" s="49"/>
    </row>
    <row r="73" spans="1:6" ht="17.399999999999999" x14ac:dyDescent="0.3">
      <c r="A73" s="48"/>
      <c r="B73" s="54"/>
      <c r="C73" s="49"/>
      <c r="D73" s="50"/>
      <c r="E73" s="50"/>
    </row>
    <row r="74" spans="1:6" ht="17.399999999999999" x14ac:dyDescent="0.3">
      <c r="A74" s="49"/>
      <c r="B74" s="54"/>
      <c r="C74" s="49"/>
      <c r="D74" s="50"/>
      <c r="E74" s="50"/>
    </row>
    <row r="75" spans="1:6" ht="17.399999999999999" x14ac:dyDescent="0.3">
      <c r="A75" s="49"/>
      <c r="B75" s="54"/>
      <c r="C75" s="49"/>
      <c r="D75" s="50"/>
      <c r="E75" s="50"/>
    </row>
    <row r="76" spans="1:6" ht="17.399999999999999" x14ac:dyDescent="0.3">
      <c r="A76" s="49"/>
      <c r="B76" s="54"/>
      <c r="C76" s="49"/>
      <c r="D76" s="50"/>
      <c r="E76" s="49"/>
      <c r="F76" s="1"/>
    </row>
    <row r="77" spans="1:6" ht="17.399999999999999" x14ac:dyDescent="0.3">
      <c r="A77" s="49"/>
      <c r="B77" s="54"/>
      <c r="C77" s="49"/>
      <c r="D77" s="50"/>
      <c r="E77" s="50"/>
    </row>
    <row r="78" spans="1:6" ht="17.399999999999999" x14ac:dyDescent="0.3">
      <c r="A78" s="49"/>
      <c r="B78" s="54"/>
      <c r="C78" s="49"/>
      <c r="D78" s="50"/>
      <c r="E78" s="50"/>
    </row>
    <row r="79" spans="1:6" ht="17.399999999999999" x14ac:dyDescent="0.3">
      <c r="A79" s="49"/>
      <c r="B79" s="54"/>
      <c r="C79" s="49"/>
      <c r="D79" s="50"/>
      <c r="E79" s="50"/>
    </row>
    <row r="80" spans="1:6" ht="17.399999999999999" x14ac:dyDescent="0.3">
      <c r="A80" s="49"/>
      <c r="B80" s="55"/>
      <c r="C80" s="51" t="s">
        <v>5</v>
      </c>
      <c r="D80" s="50">
        <f>SUM(D72:D79)</f>
        <v>400</v>
      </c>
      <c r="E80" s="50"/>
    </row>
    <row r="81" spans="1:6" ht="22.8" x14ac:dyDescent="0.4">
      <c r="A81" s="142" t="s">
        <v>10</v>
      </c>
      <c r="B81" s="142"/>
      <c r="C81" s="142"/>
      <c r="D81" s="142"/>
      <c r="E81" s="39">
        <f>E1</f>
        <v>44804</v>
      </c>
      <c r="F81" s="3"/>
    </row>
    <row r="82" spans="1:6" ht="22.8" x14ac:dyDescent="0.4">
      <c r="A82" s="58" t="s">
        <v>26</v>
      </c>
      <c r="B82" s="22"/>
      <c r="D82" s="22"/>
      <c r="E82" s="21"/>
      <c r="F82" s="7"/>
    </row>
    <row r="83" spans="1:6" ht="22.8" x14ac:dyDescent="0.4">
      <c r="A83" s="62" t="s">
        <v>1</v>
      </c>
      <c r="B83" s="22"/>
      <c r="D83" s="22"/>
      <c r="E83" s="21"/>
      <c r="F83" s="7"/>
    </row>
    <row r="84" spans="1:6" ht="44.25" customHeight="1" x14ac:dyDescent="0.3">
      <c r="A84" s="22"/>
      <c r="B84" s="22"/>
      <c r="C84" s="43"/>
      <c r="D84" s="44"/>
      <c r="E84" s="21"/>
      <c r="F84" s="10"/>
    </row>
    <row r="85" spans="1:6" ht="34.799999999999997" x14ac:dyDescent="0.3">
      <c r="A85" s="45" t="s">
        <v>2</v>
      </c>
      <c r="B85" s="46" t="s">
        <v>3</v>
      </c>
      <c r="C85" s="45" t="str">
        <f>C5</f>
        <v>2022 / 2023                             School Year</v>
      </c>
      <c r="D85" s="91" t="s">
        <v>21</v>
      </c>
      <c r="E85" s="47" t="s">
        <v>4</v>
      </c>
    </row>
    <row r="86" spans="1:6" ht="17.399999999999999" x14ac:dyDescent="0.3">
      <c r="A86" s="48"/>
      <c r="B86" s="54">
        <v>44797</v>
      </c>
      <c r="C86" s="49" t="s">
        <v>36</v>
      </c>
      <c r="D86" s="50">
        <v>400</v>
      </c>
      <c r="E86" s="49"/>
    </row>
    <row r="87" spans="1:6" ht="17.399999999999999" x14ac:dyDescent="0.3">
      <c r="A87" s="48"/>
      <c r="B87" s="54"/>
      <c r="C87" s="49"/>
      <c r="D87" s="50"/>
      <c r="E87" s="50"/>
    </row>
    <row r="88" spans="1:6" ht="17.399999999999999" x14ac:dyDescent="0.3">
      <c r="A88" s="48"/>
      <c r="B88" s="54"/>
      <c r="C88" s="49"/>
      <c r="D88" s="50"/>
      <c r="E88" s="49"/>
    </row>
    <row r="89" spans="1:6" ht="17.399999999999999" x14ac:dyDescent="0.3">
      <c r="A89" s="48"/>
      <c r="B89" s="54"/>
      <c r="C89" s="49"/>
      <c r="D89" s="50"/>
      <c r="E89" s="49"/>
      <c r="F89" s="1"/>
    </row>
    <row r="90" spans="1:6" ht="17.399999999999999" x14ac:dyDescent="0.3">
      <c r="A90" s="48"/>
      <c r="B90" s="54"/>
      <c r="C90" s="49"/>
      <c r="D90" s="50"/>
      <c r="E90" s="49"/>
      <c r="F90" s="1"/>
    </row>
    <row r="91" spans="1:6" ht="17.399999999999999" x14ac:dyDescent="0.3">
      <c r="A91" s="48"/>
      <c r="B91" s="54"/>
      <c r="C91" s="49"/>
      <c r="D91" s="50"/>
      <c r="E91" s="50"/>
    </row>
    <row r="92" spans="1:6" ht="17.399999999999999" x14ac:dyDescent="0.3">
      <c r="A92" s="48"/>
      <c r="B92" s="54"/>
      <c r="C92" s="49"/>
      <c r="D92" s="50"/>
      <c r="E92" s="50"/>
    </row>
    <row r="93" spans="1:6" ht="17.399999999999999" x14ac:dyDescent="0.3">
      <c r="A93" s="48"/>
      <c r="B93" s="54"/>
      <c r="C93" s="49"/>
      <c r="D93" s="50"/>
      <c r="E93" s="50"/>
    </row>
    <row r="94" spans="1:6" ht="17.399999999999999" x14ac:dyDescent="0.3">
      <c r="A94" s="48"/>
      <c r="B94" s="54"/>
      <c r="C94" s="49"/>
      <c r="D94" s="50"/>
      <c r="E94" s="50"/>
    </row>
    <row r="95" spans="1:6" ht="17.399999999999999" x14ac:dyDescent="0.3">
      <c r="A95" s="48"/>
      <c r="B95" s="55"/>
      <c r="C95" s="51" t="s">
        <v>5</v>
      </c>
      <c r="D95" s="50">
        <f>SUM(D86:D94)</f>
        <v>400</v>
      </c>
      <c r="E95" s="50"/>
    </row>
    <row r="96" spans="1:6" ht="22.8" x14ac:dyDescent="0.4">
      <c r="A96" s="142" t="s">
        <v>11</v>
      </c>
      <c r="B96" s="142"/>
      <c r="C96" s="142"/>
      <c r="D96" s="142"/>
      <c r="E96" s="39">
        <f>E1</f>
        <v>44804</v>
      </c>
      <c r="F96" s="3"/>
    </row>
    <row r="97" spans="1:6" ht="22.8" x14ac:dyDescent="0.4">
      <c r="A97" s="58" t="s">
        <v>24</v>
      </c>
      <c r="B97" s="22"/>
      <c r="D97" s="3"/>
      <c r="E97" s="21"/>
      <c r="F97" s="7"/>
    </row>
    <row r="98" spans="1:6" ht="22.8" x14ac:dyDescent="0.4">
      <c r="A98" s="62" t="s">
        <v>1</v>
      </c>
      <c r="B98" s="22"/>
      <c r="D98" s="3"/>
      <c r="E98" s="21"/>
      <c r="F98" s="7"/>
    </row>
    <row r="99" spans="1:6" ht="43.5" customHeight="1" x14ac:dyDescent="0.3">
      <c r="A99" s="3"/>
      <c r="B99" s="22"/>
      <c r="C99" s="53"/>
      <c r="D99" s="3"/>
      <c r="E99" s="21"/>
      <c r="F99" s="7"/>
    </row>
    <row r="100" spans="1:6" ht="34.799999999999997" x14ac:dyDescent="0.3">
      <c r="A100" s="45" t="s">
        <v>2</v>
      </c>
      <c r="B100" s="46" t="s">
        <v>3</v>
      </c>
      <c r="C100" s="45" t="str">
        <f>C5</f>
        <v>2022 / 2023                             School Year</v>
      </c>
      <c r="D100" s="91" t="s">
        <v>21</v>
      </c>
      <c r="E100" s="47" t="s">
        <v>4</v>
      </c>
    </row>
    <row r="101" spans="1:6" ht="17.399999999999999" x14ac:dyDescent="0.3">
      <c r="A101" s="55"/>
      <c r="B101" s="54">
        <v>44797</v>
      </c>
      <c r="C101" s="49" t="s">
        <v>36</v>
      </c>
      <c r="D101" s="50">
        <v>400</v>
      </c>
      <c r="E101" s="104"/>
    </row>
    <row r="102" spans="1:6" ht="17.399999999999999" x14ac:dyDescent="0.3">
      <c r="A102" s="55"/>
      <c r="B102" s="54"/>
      <c r="C102" s="104"/>
      <c r="D102" s="50"/>
      <c r="E102" s="104"/>
    </row>
    <row r="103" spans="1:6" ht="17.399999999999999" x14ac:dyDescent="0.3">
      <c r="A103" s="48"/>
      <c r="B103" s="54"/>
      <c r="C103" s="49"/>
      <c r="D103" s="50"/>
      <c r="E103" s="49"/>
    </row>
    <row r="104" spans="1:6" ht="17.399999999999999" x14ac:dyDescent="0.3">
      <c r="A104" s="48"/>
      <c r="B104" s="54"/>
      <c r="C104" s="49"/>
      <c r="D104" s="50"/>
      <c r="E104" s="49"/>
    </row>
    <row r="105" spans="1:6" ht="17.399999999999999" x14ac:dyDescent="0.3">
      <c r="A105" s="48"/>
      <c r="B105" s="54"/>
      <c r="C105" s="49"/>
      <c r="D105" s="50"/>
      <c r="E105" s="49"/>
    </row>
    <row r="106" spans="1:6" ht="17.399999999999999" x14ac:dyDescent="0.3">
      <c r="A106" s="48"/>
      <c r="B106" s="54"/>
      <c r="C106" s="49"/>
      <c r="D106" s="50"/>
      <c r="E106" s="49"/>
      <c r="F106" s="1"/>
    </row>
    <row r="107" spans="1:6" ht="17.399999999999999" x14ac:dyDescent="0.3">
      <c r="A107" s="48"/>
      <c r="B107" s="54"/>
      <c r="C107" s="49"/>
      <c r="D107" s="50"/>
      <c r="E107" s="49"/>
      <c r="F107" s="1"/>
    </row>
    <row r="108" spans="1:6" ht="17.399999999999999" x14ac:dyDescent="0.3">
      <c r="A108" s="48"/>
      <c r="B108" s="54"/>
      <c r="C108" s="49"/>
      <c r="D108" s="50"/>
      <c r="E108" s="49"/>
      <c r="F108" s="1"/>
    </row>
    <row r="109" spans="1:6" ht="17.399999999999999" x14ac:dyDescent="0.3">
      <c r="A109" s="48"/>
      <c r="B109" s="54"/>
      <c r="C109" s="49"/>
      <c r="D109" s="50"/>
      <c r="E109" s="50"/>
    </row>
    <row r="110" spans="1:6" ht="17.399999999999999" x14ac:dyDescent="0.3">
      <c r="A110" s="48"/>
      <c r="B110" s="54"/>
      <c r="C110" s="49"/>
      <c r="D110" s="50"/>
      <c r="E110" s="50"/>
    </row>
    <row r="111" spans="1:6" ht="17.399999999999999" x14ac:dyDescent="0.3">
      <c r="A111" s="48"/>
      <c r="B111" s="55"/>
      <c r="C111" s="51" t="s">
        <v>5</v>
      </c>
      <c r="D111" s="50">
        <f>SUM(D101:D110)</f>
        <v>400</v>
      </c>
      <c r="E111" s="50"/>
    </row>
    <row r="112" spans="1:6" ht="22.8" x14ac:dyDescent="0.4">
      <c r="A112" s="142" t="s">
        <v>12</v>
      </c>
      <c r="B112" s="142"/>
      <c r="C112" s="142"/>
      <c r="D112" s="142"/>
      <c r="E112" s="39">
        <f>E1</f>
        <v>44804</v>
      </c>
      <c r="F112" s="3"/>
    </row>
    <row r="113" spans="1:7" ht="22.8" x14ac:dyDescent="0.4">
      <c r="A113" s="58" t="s">
        <v>25</v>
      </c>
      <c r="B113" s="22"/>
      <c r="D113" s="22"/>
      <c r="E113" s="21"/>
      <c r="F113" s="7"/>
    </row>
    <row r="114" spans="1:7" ht="22.8" x14ac:dyDescent="0.4">
      <c r="A114" s="62" t="s">
        <v>1</v>
      </c>
      <c r="B114" s="22"/>
      <c r="D114" s="22"/>
      <c r="E114" s="21"/>
      <c r="F114" s="7"/>
    </row>
    <row r="115" spans="1:7" ht="43.5" customHeight="1" x14ac:dyDescent="0.3">
      <c r="A115" s="22"/>
      <c r="B115" s="22"/>
      <c r="C115" s="43"/>
      <c r="D115" s="22"/>
      <c r="E115" s="21"/>
      <c r="F115" s="7"/>
    </row>
    <row r="116" spans="1:7" ht="34.799999999999997" x14ac:dyDescent="0.3">
      <c r="A116" s="45" t="s">
        <v>2</v>
      </c>
      <c r="B116" s="46" t="s">
        <v>3</v>
      </c>
      <c r="C116" s="45" t="str">
        <f>C5</f>
        <v>2022 / 2023                             School Year</v>
      </c>
      <c r="D116" s="91" t="s">
        <v>21</v>
      </c>
      <c r="E116" s="47" t="s">
        <v>4</v>
      </c>
    </row>
    <row r="117" spans="1:7" ht="17.399999999999999" x14ac:dyDescent="0.3">
      <c r="A117" s="48"/>
      <c r="B117" s="54">
        <v>44797</v>
      </c>
      <c r="C117" s="49" t="s">
        <v>36</v>
      </c>
      <c r="D117" s="50">
        <v>400</v>
      </c>
      <c r="E117" s="99"/>
      <c r="F117" s="85"/>
      <c r="G117" s="107"/>
    </row>
    <row r="118" spans="1:7" ht="17.399999999999999" x14ac:dyDescent="0.3">
      <c r="A118" s="48"/>
      <c r="B118" s="54"/>
      <c r="C118" s="49"/>
      <c r="D118" s="50"/>
      <c r="E118" s="50"/>
    </row>
    <row r="119" spans="1:7" ht="17.399999999999999" x14ac:dyDescent="0.3">
      <c r="A119" s="48"/>
      <c r="B119" s="54"/>
      <c r="C119" s="49"/>
      <c r="D119" s="50"/>
      <c r="E119" s="49"/>
      <c r="F119" s="1"/>
    </row>
    <row r="120" spans="1:7" ht="17.399999999999999" x14ac:dyDescent="0.3">
      <c r="A120" s="48"/>
      <c r="B120" s="54"/>
      <c r="C120" s="49"/>
      <c r="D120" s="50"/>
      <c r="E120" s="50"/>
    </row>
    <row r="121" spans="1:7" ht="17.399999999999999" x14ac:dyDescent="0.3">
      <c r="A121" s="48"/>
      <c r="B121" s="54"/>
      <c r="C121" s="49"/>
      <c r="D121" s="50"/>
      <c r="E121" s="50"/>
    </row>
    <row r="122" spans="1:7" ht="17.399999999999999" x14ac:dyDescent="0.3">
      <c r="A122" s="48"/>
      <c r="B122" s="54"/>
      <c r="C122" s="49"/>
      <c r="D122" s="50"/>
      <c r="E122" s="50"/>
    </row>
    <row r="123" spans="1:7" ht="17.399999999999999" x14ac:dyDescent="0.3">
      <c r="A123" s="48"/>
      <c r="B123" s="54"/>
      <c r="C123" s="49"/>
      <c r="D123" s="50"/>
      <c r="E123" s="50"/>
    </row>
    <row r="124" spans="1:7" ht="17.399999999999999" x14ac:dyDescent="0.3">
      <c r="A124" s="48"/>
      <c r="B124" s="54"/>
      <c r="C124" s="49"/>
      <c r="D124" s="50"/>
      <c r="E124" s="50"/>
    </row>
    <row r="125" spans="1:7" ht="17.399999999999999" x14ac:dyDescent="0.3">
      <c r="A125" s="49"/>
      <c r="B125" s="54"/>
      <c r="C125" s="49"/>
      <c r="D125" s="50"/>
      <c r="E125" s="49"/>
      <c r="F125" s="1"/>
    </row>
    <row r="126" spans="1:7" ht="17.399999999999999" x14ac:dyDescent="0.3">
      <c r="A126" s="48"/>
      <c r="B126" s="55"/>
      <c r="C126" s="51" t="s">
        <v>5</v>
      </c>
      <c r="D126" s="50">
        <f>SUM(D117:D125)</f>
        <v>400</v>
      </c>
      <c r="E126" s="50"/>
    </row>
    <row r="127" spans="1:7" ht="22.8" x14ac:dyDescent="0.4">
      <c r="A127" s="142" t="s">
        <v>13</v>
      </c>
      <c r="B127" s="142"/>
      <c r="C127" s="142"/>
      <c r="D127" s="142"/>
      <c r="E127" s="39">
        <f>E1</f>
        <v>44804</v>
      </c>
      <c r="F127" s="3"/>
    </row>
    <row r="128" spans="1:7" ht="22.8" x14ac:dyDescent="0.4">
      <c r="A128" s="58" t="s">
        <v>24</v>
      </c>
      <c r="B128" s="22"/>
      <c r="D128" s="22"/>
      <c r="E128" s="18"/>
      <c r="F128" s="7"/>
    </row>
    <row r="129" spans="1:7" ht="22.8" x14ac:dyDescent="0.4">
      <c r="A129" s="62" t="s">
        <v>1</v>
      </c>
      <c r="B129" s="22"/>
      <c r="D129" s="22"/>
      <c r="E129" s="18"/>
      <c r="F129" s="7"/>
    </row>
    <row r="130" spans="1:7" ht="43.5" customHeight="1" x14ac:dyDescent="0.3">
      <c r="A130" s="22"/>
      <c r="B130" s="22"/>
      <c r="C130" s="43"/>
      <c r="D130" s="22"/>
      <c r="E130" s="18"/>
      <c r="F130" s="7"/>
    </row>
    <row r="131" spans="1:7" ht="34.799999999999997" x14ac:dyDescent="0.3">
      <c r="A131" s="45" t="s">
        <v>2</v>
      </c>
      <c r="B131" s="46" t="s">
        <v>3</v>
      </c>
      <c r="C131" s="45" t="str">
        <f>C5</f>
        <v>2022 / 2023                             School Year</v>
      </c>
      <c r="D131" s="91" t="s">
        <v>21</v>
      </c>
      <c r="E131" s="47" t="s">
        <v>4</v>
      </c>
    </row>
    <row r="132" spans="1:7" ht="17.399999999999999" x14ac:dyDescent="0.3">
      <c r="A132" s="48"/>
      <c r="B132" s="54">
        <v>44797</v>
      </c>
      <c r="C132" s="49" t="s">
        <v>36</v>
      </c>
      <c r="D132" s="50">
        <v>400</v>
      </c>
      <c r="E132" s="99"/>
      <c r="F132" s="85"/>
      <c r="G132" s="107"/>
    </row>
    <row r="133" spans="1:7" ht="17.399999999999999" x14ac:dyDescent="0.3">
      <c r="A133" s="48"/>
      <c r="B133" s="54"/>
      <c r="C133" s="49"/>
      <c r="D133" s="50"/>
      <c r="E133" s="50"/>
    </row>
    <row r="134" spans="1:7" ht="17.399999999999999" x14ac:dyDescent="0.3">
      <c r="A134" s="49"/>
      <c r="B134" s="54"/>
      <c r="C134" s="49"/>
      <c r="D134" s="50"/>
      <c r="E134" s="49"/>
    </row>
    <row r="135" spans="1:7" ht="17.399999999999999" x14ac:dyDescent="0.3">
      <c r="A135" s="49"/>
      <c r="B135" s="54"/>
      <c r="C135" s="49"/>
      <c r="D135" s="50"/>
      <c r="E135" s="49"/>
    </row>
    <row r="136" spans="1:7" ht="17.399999999999999" x14ac:dyDescent="0.3">
      <c r="A136" s="49"/>
      <c r="B136" s="54"/>
      <c r="C136" s="49"/>
      <c r="D136" s="50"/>
      <c r="E136" s="49"/>
      <c r="F136" s="1"/>
    </row>
    <row r="137" spans="1:7" ht="17.399999999999999" x14ac:dyDescent="0.3">
      <c r="A137" s="49"/>
      <c r="B137" s="54"/>
      <c r="C137" s="49"/>
      <c r="D137" s="50"/>
      <c r="E137" s="50"/>
    </row>
    <row r="138" spans="1:7" ht="17.399999999999999" x14ac:dyDescent="0.3">
      <c r="A138" s="49"/>
      <c r="B138" s="54"/>
      <c r="C138" s="49"/>
      <c r="D138" s="50"/>
      <c r="E138" s="50"/>
    </row>
    <row r="139" spans="1:7" ht="17.399999999999999" x14ac:dyDescent="0.3">
      <c r="A139" s="49"/>
      <c r="B139" s="54"/>
      <c r="C139" s="49"/>
      <c r="D139" s="50"/>
      <c r="E139" s="50"/>
    </row>
    <row r="140" spans="1:7" ht="17.399999999999999" x14ac:dyDescent="0.3">
      <c r="A140" s="49"/>
      <c r="B140" s="54"/>
      <c r="C140" s="49"/>
      <c r="D140" s="50"/>
      <c r="E140" s="50"/>
    </row>
    <row r="141" spans="1:7" ht="17.399999999999999" x14ac:dyDescent="0.3">
      <c r="A141" s="49"/>
      <c r="B141" s="54"/>
      <c r="C141" s="49"/>
      <c r="D141" s="50"/>
      <c r="E141" s="50"/>
    </row>
    <row r="142" spans="1:7" ht="17.399999999999999" x14ac:dyDescent="0.3">
      <c r="A142" s="49"/>
      <c r="B142" s="54"/>
      <c r="C142" s="49"/>
      <c r="D142" s="50"/>
      <c r="E142" s="50"/>
    </row>
    <row r="143" spans="1:7" ht="17.399999999999999" x14ac:dyDescent="0.3">
      <c r="A143" s="49"/>
      <c r="B143" s="54"/>
      <c r="C143" s="49"/>
      <c r="D143" s="50"/>
      <c r="E143" s="50"/>
    </row>
    <row r="144" spans="1:7" ht="17.399999999999999" x14ac:dyDescent="0.3">
      <c r="A144" s="49"/>
      <c r="B144" s="54"/>
      <c r="C144" s="49"/>
      <c r="D144" s="50"/>
      <c r="E144" s="50"/>
    </row>
    <row r="145" spans="1:7" ht="17.399999999999999" x14ac:dyDescent="0.3">
      <c r="A145" s="48"/>
      <c r="B145" s="55"/>
      <c r="C145" s="51" t="s">
        <v>5</v>
      </c>
      <c r="D145" s="50">
        <f>SUM(D132:D144)</f>
        <v>400</v>
      </c>
      <c r="E145" s="50"/>
    </row>
    <row r="146" spans="1:7" ht="22.8" x14ac:dyDescent="0.4">
      <c r="A146" s="142" t="s">
        <v>14</v>
      </c>
      <c r="B146" s="142"/>
      <c r="C146" s="142"/>
      <c r="D146" s="142"/>
      <c r="E146" s="39">
        <f>E1</f>
        <v>44804</v>
      </c>
      <c r="F146" s="3"/>
    </row>
    <row r="147" spans="1:7" ht="22.8" x14ac:dyDescent="0.4">
      <c r="A147" s="58" t="s">
        <v>25</v>
      </c>
      <c r="B147" s="22"/>
      <c r="D147" s="3"/>
      <c r="E147" s="3"/>
      <c r="F147" s="7"/>
    </row>
    <row r="148" spans="1:7" ht="22.8" x14ac:dyDescent="0.4">
      <c r="A148" s="62" t="s">
        <v>1</v>
      </c>
      <c r="B148" s="22"/>
      <c r="D148" s="3"/>
      <c r="E148" s="3"/>
      <c r="F148" s="7"/>
    </row>
    <row r="149" spans="1:7" ht="44.25" customHeight="1" x14ac:dyDescent="0.3">
      <c r="A149" s="22"/>
      <c r="B149" s="22"/>
      <c r="C149" s="43"/>
      <c r="D149" s="3"/>
      <c r="E149" s="3"/>
      <c r="F149" s="7"/>
    </row>
    <row r="150" spans="1:7" ht="34.799999999999997" x14ac:dyDescent="0.3">
      <c r="A150" s="45" t="s">
        <v>2</v>
      </c>
      <c r="B150" s="46" t="s">
        <v>3</v>
      </c>
      <c r="C150" s="45" t="str">
        <f>C5</f>
        <v>2022 / 2023                             School Year</v>
      </c>
      <c r="D150" s="91" t="s">
        <v>21</v>
      </c>
      <c r="E150" s="47" t="s">
        <v>4</v>
      </c>
    </row>
    <row r="151" spans="1:7" ht="17.399999999999999" x14ac:dyDescent="0.3">
      <c r="A151" s="48"/>
      <c r="B151" s="54">
        <v>44797</v>
      </c>
      <c r="C151" s="49" t="s">
        <v>36</v>
      </c>
      <c r="D151" s="50">
        <v>400</v>
      </c>
      <c r="E151" s="99"/>
      <c r="F151" s="85"/>
      <c r="G151" s="107"/>
    </row>
    <row r="152" spans="1:7" ht="17.399999999999999" x14ac:dyDescent="0.3">
      <c r="A152" s="48"/>
      <c r="B152" s="54"/>
      <c r="C152" s="49"/>
      <c r="D152" s="50"/>
      <c r="E152" s="50"/>
    </row>
    <row r="153" spans="1:7" ht="17.399999999999999" x14ac:dyDescent="0.3">
      <c r="A153" s="48"/>
      <c r="B153" s="54"/>
      <c r="C153" s="49"/>
      <c r="D153" s="50"/>
      <c r="E153" s="50"/>
    </row>
    <row r="154" spans="1:7" ht="17.399999999999999" x14ac:dyDescent="0.3">
      <c r="A154" s="48"/>
      <c r="B154" s="98"/>
      <c r="C154" s="99"/>
      <c r="D154" s="100"/>
      <c r="E154" s="49"/>
    </row>
    <row r="155" spans="1:7" ht="17.399999999999999" x14ac:dyDescent="0.3">
      <c r="A155" s="101"/>
      <c r="B155" s="102"/>
      <c r="C155" s="92"/>
      <c r="D155" s="93"/>
      <c r="E155" s="49"/>
    </row>
    <row r="156" spans="1:7" ht="17.399999999999999" x14ac:dyDescent="0.3">
      <c r="A156" s="48"/>
      <c r="B156" s="54"/>
      <c r="C156" s="49"/>
      <c r="D156" s="50"/>
      <c r="E156" s="50"/>
      <c r="F156" s="1"/>
    </row>
    <row r="157" spans="1:7" ht="17.399999999999999" x14ac:dyDescent="0.3">
      <c r="A157" s="48"/>
      <c r="B157" s="54"/>
      <c r="C157" s="49"/>
      <c r="D157" s="50"/>
      <c r="E157" s="49"/>
      <c r="F157" s="1"/>
    </row>
    <row r="158" spans="1:7" ht="17.399999999999999" x14ac:dyDescent="0.3">
      <c r="A158" s="48"/>
      <c r="B158" s="54"/>
      <c r="C158" s="49"/>
      <c r="D158" s="50"/>
      <c r="E158" s="49"/>
    </row>
    <row r="159" spans="1:7" ht="17.399999999999999" x14ac:dyDescent="0.3">
      <c r="A159" s="48"/>
      <c r="B159" s="54"/>
      <c r="C159" s="49"/>
      <c r="D159" s="50"/>
      <c r="E159" s="50"/>
    </row>
    <row r="160" spans="1:7" ht="17.399999999999999" x14ac:dyDescent="0.3">
      <c r="A160" s="48"/>
      <c r="B160" s="54"/>
      <c r="C160" s="49"/>
      <c r="D160" s="50"/>
      <c r="E160" s="50"/>
    </row>
    <row r="161" spans="1:7" ht="17.399999999999999" x14ac:dyDescent="0.3">
      <c r="A161" s="48"/>
      <c r="B161" s="54"/>
      <c r="C161" s="49"/>
      <c r="D161" s="50"/>
      <c r="E161" s="50"/>
    </row>
    <row r="162" spans="1:7" ht="17.399999999999999" x14ac:dyDescent="0.3">
      <c r="A162" s="48"/>
      <c r="B162" s="54"/>
      <c r="C162" s="49"/>
      <c r="D162" s="50"/>
      <c r="E162" s="50"/>
    </row>
    <row r="163" spans="1:7" ht="17.399999999999999" x14ac:dyDescent="0.3">
      <c r="A163" s="55"/>
      <c r="B163" s="55"/>
      <c r="C163" s="51" t="s">
        <v>5</v>
      </c>
      <c r="D163" s="50">
        <f>SUM(D151:D162)</f>
        <v>400</v>
      </c>
      <c r="E163" s="50"/>
    </row>
    <row r="164" spans="1:7" ht="22.8" x14ac:dyDescent="0.4">
      <c r="A164" s="142" t="s">
        <v>15</v>
      </c>
      <c r="B164" s="142"/>
      <c r="C164" s="142"/>
      <c r="D164" s="142"/>
      <c r="E164" s="39">
        <f>E1</f>
        <v>44804</v>
      </c>
      <c r="F164" s="1"/>
    </row>
    <row r="165" spans="1:7" ht="22.8" x14ac:dyDescent="0.4">
      <c r="A165" s="58" t="s">
        <v>25</v>
      </c>
      <c r="B165" s="22"/>
      <c r="D165" s="22"/>
      <c r="E165" s="22"/>
      <c r="F165" s="3"/>
    </row>
    <row r="166" spans="1:7" ht="22.8" x14ac:dyDescent="0.4">
      <c r="A166" s="62" t="s">
        <v>1</v>
      </c>
      <c r="B166" s="22"/>
      <c r="D166" s="22"/>
      <c r="E166" s="22"/>
      <c r="F166" s="7"/>
    </row>
    <row r="167" spans="1:7" ht="43.5" customHeight="1" x14ac:dyDescent="0.3">
      <c r="A167" s="22"/>
      <c r="B167" s="22"/>
      <c r="C167" s="43"/>
      <c r="D167" s="22"/>
      <c r="E167" s="22"/>
      <c r="F167" s="7"/>
    </row>
    <row r="168" spans="1:7" ht="34.799999999999997" x14ac:dyDescent="0.3">
      <c r="A168" s="45" t="s">
        <v>2</v>
      </c>
      <c r="B168" s="46" t="s">
        <v>3</v>
      </c>
      <c r="C168" s="45" t="str">
        <f>C5</f>
        <v>2022 / 2023                             School Year</v>
      </c>
      <c r="D168" s="91" t="s">
        <v>21</v>
      </c>
      <c r="E168" s="47" t="s">
        <v>4</v>
      </c>
      <c r="F168" s="7"/>
    </row>
    <row r="169" spans="1:7" ht="17.399999999999999" x14ac:dyDescent="0.3">
      <c r="A169" s="48"/>
      <c r="B169" s="54">
        <v>44797</v>
      </c>
      <c r="C169" s="49" t="s">
        <v>36</v>
      </c>
      <c r="D169" s="50">
        <v>400</v>
      </c>
      <c r="E169" s="99"/>
      <c r="G169" s="107"/>
    </row>
    <row r="170" spans="1:7" ht="17.399999999999999" x14ac:dyDescent="0.3">
      <c r="A170" s="48"/>
      <c r="B170" s="54"/>
      <c r="C170" s="49"/>
      <c r="D170" s="50"/>
      <c r="E170" s="50"/>
      <c r="F170" s="85"/>
    </row>
    <row r="171" spans="1:7" ht="17.399999999999999" x14ac:dyDescent="0.3">
      <c r="A171" s="48"/>
      <c r="B171" s="54"/>
      <c r="C171" s="49"/>
      <c r="D171" s="50"/>
      <c r="E171" s="49"/>
    </row>
    <row r="172" spans="1:7" ht="17.399999999999999" x14ac:dyDescent="0.3">
      <c r="A172" s="48"/>
      <c r="B172" s="54"/>
      <c r="C172" s="49"/>
      <c r="D172" s="50"/>
      <c r="E172" s="49"/>
      <c r="F172" s="1"/>
    </row>
    <row r="173" spans="1:7" ht="17.399999999999999" x14ac:dyDescent="0.3">
      <c r="A173" s="48"/>
      <c r="B173" s="54"/>
      <c r="C173" s="49"/>
      <c r="D173" s="50"/>
      <c r="E173" s="49"/>
      <c r="F173" s="1"/>
    </row>
    <row r="174" spans="1:7" ht="17.399999999999999" x14ac:dyDescent="0.3">
      <c r="A174" s="48"/>
      <c r="B174" s="54"/>
      <c r="C174" s="49"/>
      <c r="D174" s="50"/>
      <c r="E174" s="49"/>
      <c r="F174" s="1"/>
    </row>
    <row r="175" spans="1:7" ht="17.399999999999999" x14ac:dyDescent="0.3">
      <c r="A175" s="48"/>
      <c r="B175" s="54"/>
      <c r="C175" s="49"/>
      <c r="D175" s="50"/>
      <c r="E175" s="49"/>
      <c r="F175" s="1"/>
    </row>
    <row r="176" spans="1:7" ht="17.399999999999999" x14ac:dyDescent="0.3">
      <c r="A176" s="48"/>
      <c r="B176" s="54"/>
      <c r="C176" s="49"/>
      <c r="D176" s="50"/>
      <c r="E176" s="50"/>
      <c r="F176" s="1"/>
    </row>
    <row r="177" spans="1:7" ht="17.399999999999999" x14ac:dyDescent="0.3">
      <c r="A177" s="48"/>
      <c r="B177" s="54"/>
      <c r="C177" s="49"/>
      <c r="D177" s="50"/>
      <c r="E177" s="50"/>
    </row>
    <row r="178" spans="1:7" ht="17.399999999999999" x14ac:dyDescent="0.3">
      <c r="A178" s="55"/>
      <c r="B178" s="55"/>
      <c r="C178" s="51" t="s">
        <v>5</v>
      </c>
      <c r="D178" s="50">
        <f>SUM(D169:D177)</f>
        <v>400</v>
      </c>
      <c r="E178" s="50"/>
    </row>
    <row r="179" spans="1:7" ht="22.8" x14ac:dyDescent="0.4">
      <c r="A179" s="142" t="s">
        <v>16</v>
      </c>
      <c r="B179" s="142"/>
      <c r="C179" s="142"/>
      <c r="D179" s="142"/>
      <c r="E179" s="39">
        <f>E1</f>
        <v>44804</v>
      </c>
      <c r="F179" s="1"/>
    </row>
    <row r="180" spans="1:7" ht="22.8" x14ac:dyDescent="0.4">
      <c r="A180" s="58" t="s">
        <v>25</v>
      </c>
      <c r="B180" s="22"/>
      <c r="D180" s="22"/>
      <c r="E180" s="22"/>
      <c r="F180" s="3"/>
    </row>
    <row r="181" spans="1:7" ht="22.8" x14ac:dyDescent="0.4">
      <c r="A181" s="62" t="s">
        <v>1</v>
      </c>
      <c r="B181" s="22"/>
      <c r="D181" s="22"/>
      <c r="E181" s="25"/>
      <c r="F181" s="7"/>
    </row>
    <row r="182" spans="1:7" ht="43.5" customHeight="1" x14ac:dyDescent="0.3">
      <c r="A182" s="25"/>
      <c r="B182" s="22"/>
      <c r="C182" s="43"/>
      <c r="D182" s="22"/>
      <c r="E182" s="25"/>
      <c r="F182" s="7"/>
    </row>
    <row r="183" spans="1:7" ht="34.799999999999997" x14ac:dyDescent="0.3">
      <c r="A183" s="45" t="s">
        <v>2</v>
      </c>
      <c r="B183" s="46" t="s">
        <v>3</v>
      </c>
      <c r="C183" s="45" t="str">
        <f>C5</f>
        <v>2022 / 2023                             School Year</v>
      </c>
      <c r="D183" s="91" t="s">
        <v>21</v>
      </c>
      <c r="E183" s="47" t="s">
        <v>4</v>
      </c>
      <c r="F183" s="7"/>
    </row>
    <row r="184" spans="1:7" ht="17.399999999999999" x14ac:dyDescent="0.3">
      <c r="A184" s="48"/>
      <c r="B184" s="54">
        <v>44797</v>
      </c>
      <c r="C184" s="49" t="s">
        <v>36</v>
      </c>
      <c r="D184" s="50">
        <v>400</v>
      </c>
      <c r="E184" s="99"/>
      <c r="G184" s="107"/>
    </row>
    <row r="185" spans="1:7" ht="17.399999999999999" x14ac:dyDescent="0.3">
      <c r="A185" s="48"/>
      <c r="B185" s="54"/>
      <c r="C185" s="49"/>
      <c r="D185" s="50"/>
      <c r="E185" s="50"/>
      <c r="F185" s="85"/>
    </row>
    <row r="186" spans="1:7" ht="17.399999999999999" x14ac:dyDescent="0.3">
      <c r="A186" s="48"/>
      <c r="B186" s="54"/>
      <c r="C186" s="49"/>
      <c r="D186" s="50"/>
      <c r="E186" s="49"/>
    </row>
    <row r="187" spans="1:7" ht="17.399999999999999" x14ac:dyDescent="0.3">
      <c r="A187" s="48"/>
      <c r="B187" s="54"/>
      <c r="C187" s="49"/>
      <c r="D187" s="50"/>
      <c r="E187" s="49"/>
    </row>
    <row r="188" spans="1:7" ht="17.399999999999999" x14ac:dyDescent="0.3">
      <c r="A188" s="48"/>
      <c r="B188" s="54"/>
      <c r="C188" s="49"/>
      <c r="D188" s="50"/>
    </row>
    <row r="189" spans="1:7" ht="17.399999999999999" x14ac:dyDescent="0.3">
      <c r="A189" s="48"/>
      <c r="B189" s="54"/>
      <c r="C189" s="49"/>
      <c r="D189" s="50"/>
      <c r="E189" s="49"/>
    </row>
    <row r="190" spans="1:7" ht="17.399999999999999" x14ac:dyDescent="0.3">
      <c r="A190" s="48"/>
      <c r="B190" s="54"/>
      <c r="C190" s="49"/>
      <c r="D190" s="50"/>
      <c r="E190" s="49"/>
    </row>
    <row r="191" spans="1:7" s="8" customFormat="1" ht="17.399999999999999" x14ac:dyDescent="0.3">
      <c r="A191" s="48"/>
      <c r="B191" s="54"/>
      <c r="C191" s="49"/>
      <c r="D191" s="50"/>
      <c r="E191" s="50"/>
      <c r="G191" s="1"/>
    </row>
    <row r="192" spans="1:7" s="8" customFormat="1" ht="17.399999999999999" x14ac:dyDescent="0.3">
      <c r="A192" s="48"/>
      <c r="B192" s="54"/>
      <c r="C192" s="49"/>
      <c r="D192" s="50"/>
      <c r="E192" s="50"/>
      <c r="G192" s="1"/>
    </row>
    <row r="193" spans="1:7" s="8" customFormat="1" ht="17.399999999999999" x14ac:dyDescent="0.3">
      <c r="A193" s="48"/>
      <c r="B193" s="54"/>
      <c r="C193" s="49"/>
      <c r="D193" s="50"/>
      <c r="E193" s="50"/>
      <c r="G193" s="1"/>
    </row>
    <row r="194" spans="1:7" s="8" customFormat="1" ht="17.399999999999999" x14ac:dyDescent="0.3">
      <c r="A194" s="48"/>
      <c r="B194" s="54"/>
      <c r="C194" s="49"/>
      <c r="D194" s="50"/>
      <c r="E194" s="50"/>
      <c r="G194" s="1"/>
    </row>
    <row r="195" spans="1:7" s="8" customFormat="1" ht="17.399999999999999" x14ac:dyDescent="0.3">
      <c r="A195" s="48"/>
      <c r="B195" s="55"/>
      <c r="C195" s="51" t="s">
        <v>5</v>
      </c>
      <c r="D195" s="50">
        <f>SUM(D184:D194)</f>
        <v>400</v>
      </c>
      <c r="E195" s="50"/>
      <c r="G195" s="1"/>
    </row>
    <row r="197" spans="1:7" s="8" customFormat="1" ht="45" customHeight="1" x14ac:dyDescent="0.25">
      <c r="A197" s="4"/>
      <c r="B197" s="4"/>
      <c r="C197" s="1"/>
      <c r="G197" s="1"/>
    </row>
    <row r="199" spans="1:7" s="14" customFormat="1" ht="20.399999999999999" x14ac:dyDescent="0.35">
      <c r="B199" s="68"/>
      <c r="F199" s="8"/>
    </row>
    <row r="200" spans="1:7" s="14" customFormat="1" ht="20.399999999999999" x14ac:dyDescent="0.35">
      <c r="B200" s="68"/>
    </row>
    <row r="201" spans="1:7" s="14" customFormat="1" ht="20.399999999999999" x14ac:dyDescent="0.35">
      <c r="B201" s="68"/>
    </row>
    <row r="202" spans="1:7" ht="20.399999999999999" x14ac:dyDescent="0.35">
      <c r="F202" s="14"/>
    </row>
    <row r="207" spans="1:7" s="8" customFormat="1" ht="17.399999999999999" x14ac:dyDescent="0.3">
      <c r="A207" s="24"/>
      <c r="B207" s="44"/>
      <c r="C207" s="25"/>
      <c r="D207" s="21"/>
      <c r="E207" s="25"/>
      <c r="G207" s="1"/>
    </row>
    <row r="208" spans="1:7" s="8" customFormat="1" ht="17.399999999999999" x14ac:dyDescent="0.3">
      <c r="A208" s="24"/>
      <c r="B208" s="44"/>
      <c r="C208" s="25"/>
      <c r="D208" s="21"/>
      <c r="E208" s="25"/>
      <c r="G208" s="1"/>
    </row>
    <row r="209" spans="1:7" s="8" customFormat="1" ht="17.399999999999999" x14ac:dyDescent="0.3">
      <c r="A209" s="24"/>
      <c r="B209" s="44"/>
      <c r="C209" s="25"/>
      <c r="D209" s="21"/>
      <c r="E209" s="25"/>
      <c r="G209" s="1"/>
    </row>
    <row r="229" spans="7:7" ht="18" customHeight="1" x14ac:dyDescent="0.25"/>
    <row r="230" spans="7:7" ht="18" customHeight="1" x14ac:dyDescent="0.25"/>
    <row r="231" spans="7:7" ht="18" customHeight="1" x14ac:dyDescent="0.25"/>
    <row r="232" spans="7:7" ht="18" customHeight="1" x14ac:dyDescent="0.25"/>
    <row r="233" spans="7:7" ht="12.75" customHeight="1" x14ac:dyDescent="0.25"/>
    <row r="234" spans="7:7" ht="45" customHeight="1" x14ac:dyDescent="0.25"/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4" spans="2:7" x14ac:dyDescent="0.25">
      <c r="G274" s="11"/>
    </row>
    <row r="275" spans="2:7" x14ac:dyDescent="0.25">
      <c r="G275" s="11"/>
    </row>
    <row r="276" spans="2:7" s="17" customFormat="1" ht="26.25" customHeight="1" x14ac:dyDescent="0.4">
      <c r="B276" s="15"/>
      <c r="F276" s="8"/>
      <c r="G276" s="16"/>
    </row>
    <row r="277" spans="2:7" ht="22.8" x14ac:dyDescent="0.4">
      <c r="F277" s="17"/>
      <c r="G277" s="5"/>
    </row>
    <row r="278" spans="2:7" x14ac:dyDescent="0.25">
      <c r="G278" s="12"/>
    </row>
    <row r="279" spans="2:7" ht="54" customHeight="1" x14ac:dyDescent="0.25">
      <c r="G279" s="12"/>
    </row>
    <row r="280" spans="2:7" ht="54" customHeight="1" x14ac:dyDescent="0.25">
      <c r="G280" s="12"/>
    </row>
    <row r="281" spans="2:7" x14ac:dyDescent="0.25">
      <c r="G281" s="5"/>
    </row>
    <row r="282" spans="2:7" x14ac:dyDescent="0.25">
      <c r="G282" s="5"/>
    </row>
    <row r="283" spans="2:7" x14ac:dyDescent="0.25">
      <c r="G283" s="5"/>
    </row>
    <row r="284" spans="2:7" x14ac:dyDescent="0.25">
      <c r="G284" s="12"/>
    </row>
    <row r="285" spans="2:7" x14ac:dyDescent="0.25">
      <c r="G285" s="5"/>
    </row>
    <row r="286" spans="2:7" x14ac:dyDescent="0.25">
      <c r="G286" s="13"/>
    </row>
    <row r="287" spans="2:7" x14ac:dyDescent="0.25">
      <c r="G287" s="12"/>
    </row>
    <row r="288" spans="2:7" x14ac:dyDescent="0.25">
      <c r="G288" s="12"/>
    </row>
    <row r="289" spans="7:7" x14ac:dyDescent="0.25">
      <c r="G289" s="12"/>
    </row>
    <row r="290" spans="7:7" x14ac:dyDescent="0.25">
      <c r="G290" s="12"/>
    </row>
    <row r="291" spans="7:7" x14ac:dyDescent="0.25">
      <c r="G291" s="12"/>
    </row>
    <row r="292" spans="7:7" x14ac:dyDescent="0.25">
      <c r="G292" s="12"/>
    </row>
    <row r="293" spans="7:7" x14ac:dyDescent="0.25">
      <c r="G293" s="12"/>
    </row>
    <row r="294" spans="7:7" x14ac:dyDescent="0.25">
      <c r="G294" s="12"/>
    </row>
    <row r="295" spans="7:7" x14ac:dyDescent="0.25">
      <c r="G295" s="12"/>
    </row>
    <row r="296" spans="7:7" ht="48.75" customHeight="1" x14ac:dyDescent="0.25">
      <c r="G296" s="12"/>
    </row>
    <row r="310" spans="1:7" x14ac:dyDescent="0.25">
      <c r="G310" s="5"/>
    </row>
    <row r="311" spans="1:7" x14ac:dyDescent="0.25">
      <c r="G311" s="5"/>
    </row>
    <row r="312" spans="1:7" ht="45.75" customHeight="1" x14ac:dyDescent="0.25">
      <c r="G312" s="5"/>
    </row>
    <row r="313" spans="1:7" x14ac:dyDescent="0.25">
      <c r="G313" s="12"/>
    </row>
    <row r="314" spans="1:7" x14ac:dyDescent="0.25">
      <c r="G314" s="8"/>
    </row>
    <row r="315" spans="1:7" x14ac:dyDescent="0.25">
      <c r="G315" s="12"/>
    </row>
    <row r="316" spans="1:7" x14ac:dyDescent="0.25">
      <c r="G316" s="8"/>
    </row>
    <row r="317" spans="1:7" x14ac:dyDescent="0.25">
      <c r="G317" s="5"/>
    </row>
    <row r="318" spans="1:7" x14ac:dyDescent="0.25">
      <c r="A318" s="1"/>
      <c r="C318" s="8"/>
    </row>
    <row r="319" spans="1:7" x14ac:dyDescent="0.25">
      <c r="A319" s="9"/>
      <c r="F319" s="12"/>
    </row>
    <row r="320" spans="1:7" x14ac:dyDescent="0.25">
      <c r="F320" s="12"/>
    </row>
    <row r="321" spans="1:6" x14ac:dyDescent="0.25">
      <c r="A321" s="1"/>
      <c r="D321" s="1"/>
      <c r="E321" s="1"/>
      <c r="F321" s="12"/>
    </row>
    <row r="322" spans="1:6" x14ac:dyDescent="0.25">
      <c r="A322" s="1"/>
      <c r="D322" s="1"/>
      <c r="E322" s="1"/>
      <c r="F322" s="1"/>
    </row>
    <row r="323" spans="1:6" x14ac:dyDescent="0.25">
      <c r="A323" s="1"/>
      <c r="D323" s="1"/>
      <c r="E323" s="1"/>
      <c r="F323" s="1"/>
    </row>
    <row r="324" spans="1:6" x14ac:dyDescent="0.25">
      <c r="A324" s="1"/>
      <c r="D324" s="1"/>
      <c r="E324" s="1"/>
      <c r="F324" s="1"/>
    </row>
    <row r="325" spans="1:6" x14ac:dyDescent="0.25">
      <c r="A325" s="1"/>
      <c r="D325" s="1"/>
      <c r="E325" s="1"/>
      <c r="F325" s="1"/>
    </row>
    <row r="326" spans="1:6" x14ac:dyDescent="0.25">
      <c r="A326" s="1"/>
      <c r="D326" s="1"/>
      <c r="E326" s="1"/>
      <c r="F326" s="1"/>
    </row>
    <row r="327" spans="1:6" x14ac:dyDescent="0.25">
      <c r="A327" s="1"/>
      <c r="D327" s="1"/>
      <c r="E327" s="1"/>
      <c r="F327" s="1"/>
    </row>
    <row r="328" spans="1:6" x14ac:dyDescent="0.25">
      <c r="A328" s="1"/>
      <c r="D328" s="1"/>
      <c r="E328" s="1"/>
      <c r="F328" s="1"/>
    </row>
    <row r="329" spans="1:6" x14ac:dyDescent="0.25">
      <c r="A329" s="1"/>
      <c r="D329" s="1"/>
      <c r="E329" s="1"/>
      <c r="F329" s="1"/>
    </row>
    <row r="330" spans="1:6" x14ac:dyDescent="0.25">
      <c r="A330" s="1"/>
      <c r="D330" s="1"/>
      <c r="E330" s="1"/>
      <c r="F330" s="1"/>
    </row>
    <row r="331" spans="1:6" x14ac:dyDescent="0.25">
      <c r="A331" s="1"/>
      <c r="D331" s="1"/>
      <c r="E331" s="1"/>
      <c r="F331" s="1"/>
    </row>
    <row r="332" spans="1:6" x14ac:dyDescent="0.25">
      <c r="A332" s="1"/>
      <c r="D332" s="1"/>
      <c r="E332" s="1"/>
      <c r="F332" s="1"/>
    </row>
    <row r="333" spans="1:6" x14ac:dyDescent="0.25">
      <c r="A333" s="1"/>
      <c r="D333" s="1"/>
      <c r="E333" s="1"/>
      <c r="F333" s="1"/>
    </row>
    <row r="334" spans="1:6" x14ac:dyDescent="0.25">
      <c r="A334" s="1"/>
      <c r="D334" s="1"/>
      <c r="E334" s="1"/>
      <c r="F334" s="1"/>
    </row>
    <row r="335" spans="1:6" x14ac:dyDescent="0.25">
      <c r="A335" s="1"/>
      <c r="D335" s="1"/>
      <c r="E335" s="1"/>
      <c r="F335" s="1"/>
    </row>
    <row r="336" spans="1:6" x14ac:dyDescent="0.25">
      <c r="A336" s="1"/>
      <c r="D336" s="1"/>
      <c r="E336" s="1"/>
      <c r="F336" s="1"/>
    </row>
    <row r="337" spans="2:2" s="1" customFormat="1" x14ac:dyDescent="0.25">
      <c r="B337" s="4"/>
    </row>
    <row r="338" spans="2:2" s="1" customFormat="1" x14ac:dyDescent="0.25">
      <c r="B338" s="4"/>
    </row>
    <row r="339" spans="2:2" s="1" customFormat="1" x14ac:dyDescent="0.25">
      <c r="B339" s="4"/>
    </row>
    <row r="340" spans="2:2" s="1" customFormat="1" x14ac:dyDescent="0.25">
      <c r="B340" s="4"/>
    </row>
    <row r="341" spans="2:2" s="1" customFormat="1" x14ac:dyDescent="0.25">
      <c r="B341" s="4"/>
    </row>
    <row r="342" spans="2:2" s="1" customFormat="1" x14ac:dyDescent="0.25">
      <c r="B342" s="4"/>
    </row>
    <row r="343" spans="2:2" s="1" customFormat="1" x14ac:dyDescent="0.25">
      <c r="B343" s="4"/>
    </row>
    <row r="344" spans="2:2" s="1" customFormat="1" x14ac:dyDescent="0.25">
      <c r="B344" s="4"/>
    </row>
    <row r="345" spans="2:2" s="1" customFormat="1" x14ac:dyDescent="0.25">
      <c r="B345" s="4"/>
    </row>
    <row r="346" spans="2:2" s="1" customFormat="1" x14ac:dyDescent="0.25">
      <c r="B346" s="4"/>
    </row>
    <row r="347" spans="2:2" s="1" customFormat="1" x14ac:dyDescent="0.25">
      <c r="B347" s="4"/>
    </row>
    <row r="348" spans="2:2" s="1" customFormat="1" x14ac:dyDescent="0.25">
      <c r="B348" s="4"/>
    </row>
    <row r="349" spans="2:2" s="1" customFormat="1" x14ac:dyDescent="0.25">
      <c r="B349" s="4"/>
    </row>
    <row r="350" spans="2:2" s="1" customFormat="1" x14ac:dyDescent="0.25">
      <c r="B350" s="4"/>
    </row>
    <row r="351" spans="2:2" s="1" customFormat="1" x14ac:dyDescent="0.25">
      <c r="B351" s="4"/>
    </row>
    <row r="352" spans="2:2" s="1" customFormat="1" x14ac:dyDescent="0.25">
      <c r="B352" s="4"/>
    </row>
    <row r="353" spans="1:6" x14ac:dyDescent="0.25">
      <c r="A353" s="1"/>
      <c r="D353" s="1"/>
      <c r="E353" s="1"/>
      <c r="F353" s="1"/>
    </row>
    <row r="354" spans="1:6" x14ac:dyDescent="0.25">
      <c r="E354" s="1"/>
      <c r="F354" s="1"/>
    </row>
    <row r="355" spans="1:6" x14ac:dyDescent="0.25">
      <c r="E355" s="1"/>
      <c r="F355" s="1"/>
    </row>
    <row r="356" spans="1:6" x14ac:dyDescent="0.25">
      <c r="E356" s="1"/>
      <c r="F356" s="1"/>
    </row>
    <row r="357" spans="1:6" x14ac:dyDescent="0.25">
      <c r="F357" s="1"/>
    </row>
  </sheetData>
  <mergeCells count="13">
    <mergeCell ref="A67:D67"/>
    <mergeCell ref="A179:D179"/>
    <mergeCell ref="A81:D81"/>
    <mergeCell ref="A96:D96"/>
    <mergeCell ref="A112:D112"/>
    <mergeCell ref="A127:D127"/>
    <mergeCell ref="A146:D146"/>
    <mergeCell ref="A164:D164"/>
    <mergeCell ref="A1:D1"/>
    <mergeCell ref="E1:G1"/>
    <mergeCell ref="A17:D17"/>
    <mergeCell ref="A35:D35"/>
    <mergeCell ref="A52:D52"/>
  </mergeCells>
  <pageMargins left="0.4" right="0.25" top="0.51" bottom="0.51" header="0.24" footer="0.25"/>
  <pageSetup scale="82" orientation="landscape" horizontalDpi="360" verticalDpi="360" r:id="rId1"/>
  <headerFooter alignWithMargins="0">
    <oddHeader>&amp;l&amp;c&amp;r</oddHeader>
    <oddFooter>&amp;l&amp;c&amp;r</oddFooter>
  </headerFooter>
  <rowBreaks count="15" manualBreakCount="15">
    <brk id="16" max="16383" man="1"/>
    <brk id="34" max="16383" man="1"/>
    <brk id="51" max="16383" man="1"/>
    <brk id="66" max="16383" man="1"/>
    <brk id="80" max="16383" man="1"/>
    <brk id="95" max="16383" man="1"/>
    <brk id="111" max="16383" man="1"/>
    <brk id="126" max="16383" man="1"/>
    <brk id="145" max="16383" man="1"/>
    <brk id="163" max="16383" man="1"/>
    <brk id="178" max="16383" man="1"/>
    <brk id="195" max="16383" man="1"/>
    <brk id="233" max="5" man="1"/>
    <brk id="279" max="5" man="1"/>
    <brk id="3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2"/>
  <sheetViews>
    <sheetView zoomScaleNormal="100" workbookViewId="0">
      <selection activeCell="A6" sqref="A6"/>
    </sheetView>
  </sheetViews>
  <sheetFormatPr defaultColWidth="8" defaultRowHeight="13.2" x14ac:dyDescent="0.25"/>
  <cols>
    <col min="1" max="1" width="29.5546875" style="4" customWidth="1"/>
    <col min="2" max="2" width="18.21875" style="8" customWidth="1"/>
    <col min="3" max="3" width="6" style="8" customWidth="1"/>
    <col min="4" max="4" width="32.109375" style="8" customWidth="1"/>
    <col min="5" max="5" width="15.88671875" style="1" customWidth="1"/>
    <col min="6" max="6" width="13" style="1" customWidth="1"/>
    <col min="7" max="10" width="8" style="1"/>
    <col min="11" max="11" width="11.109375" style="134" bestFit="1" customWidth="1"/>
    <col min="12" max="16384" width="8" style="1"/>
  </cols>
  <sheetData>
    <row r="1" spans="1:12" ht="125.25" customHeight="1" x14ac:dyDescent="0.25">
      <c r="A1" s="26"/>
      <c r="B1" s="26"/>
      <c r="C1" s="26"/>
      <c r="D1" s="26"/>
    </row>
    <row r="2" spans="1:12" ht="15" x14ac:dyDescent="0.25">
      <c r="A2" s="26"/>
      <c r="B2" s="26"/>
      <c r="C2" s="26"/>
      <c r="D2" s="26"/>
    </row>
    <row r="3" spans="1:12" ht="22.8" x14ac:dyDescent="0.4">
      <c r="A3" s="141" t="s">
        <v>22</v>
      </c>
      <c r="B3" s="145"/>
      <c r="C3" s="145"/>
      <c r="D3" s="145"/>
      <c r="E3" s="145"/>
    </row>
    <row r="4" spans="1:12" ht="22.8" x14ac:dyDescent="0.4">
      <c r="A4" s="141" t="s">
        <v>44</v>
      </c>
      <c r="B4" s="145"/>
      <c r="C4" s="145"/>
      <c r="D4" s="145"/>
      <c r="E4" s="145"/>
    </row>
    <row r="5" spans="1:12" ht="22.8" x14ac:dyDescent="0.4">
      <c r="A5" s="146" t="s">
        <v>259</v>
      </c>
      <c r="B5" s="145"/>
      <c r="C5" s="145"/>
      <c r="D5" s="145"/>
      <c r="E5" s="145"/>
    </row>
    <row r="6" spans="1:12" ht="22.8" x14ac:dyDescent="0.4">
      <c r="C6" s="33"/>
      <c r="D6" s="28"/>
    </row>
    <row r="7" spans="1:12" ht="15" x14ac:dyDescent="0.25">
      <c r="A7" s="26"/>
      <c r="B7" s="26"/>
      <c r="C7" s="26"/>
      <c r="D7" s="28"/>
    </row>
    <row r="8" spans="1:12" ht="22.8" x14ac:dyDescent="0.4">
      <c r="A8" s="143" t="s">
        <v>59</v>
      </c>
      <c r="B8" s="144"/>
      <c r="C8" s="26"/>
      <c r="D8" s="143" t="s">
        <v>60</v>
      </c>
      <c r="E8" s="145"/>
      <c r="K8" s="134">
        <f>(2000*12)+(400*12)+(1500)+(2000)-B10-B11-B14-B15-B18-B19-B22-B23-B26-B27-B30-B31-E10-E11-E14-E15-E18-E19-E22-E23-E26-E27-E30-E31</f>
        <v>22818.059999999998</v>
      </c>
      <c r="L8" s="1" t="s">
        <v>123</v>
      </c>
    </row>
    <row r="9" spans="1:12" ht="21" x14ac:dyDescent="0.4">
      <c r="A9" s="34" t="s">
        <v>9</v>
      </c>
      <c r="B9" s="25"/>
      <c r="C9" s="20"/>
      <c r="D9" s="34" t="s">
        <v>8</v>
      </c>
      <c r="K9" s="134">
        <f>-SUM('Google Form Report'!E:E)</f>
        <v>-22818.060000000005</v>
      </c>
      <c r="L9" s="1" t="s">
        <v>122</v>
      </c>
    </row>
    <row r="10" spans="1:12" ht="17.399999999999999" x14ac:dyDescent="0.3">
      <c r="A10" s="23" t="s">
        <v>17</v>
      </c>
      <c r="B10" s="109">
        <f>2000-IFERROR(VLOOKUP(A9,Pivot!A:F,2,FALSE),0)</f>
        <v>951.27</v>
      </c>
      <c r="D10" s="23" t="s">
        <v>17</v>
      </c>
      <c r="E10" s="109">
        <f>2000-IFERROR(VLOOKUP(D9,Pivot!A:F,2,FALSE),0)</f>
        <v>-400</v>
      </c>
      <c r="K10" s="134">
        <f>SUM(K8:K9)</f>
        <v>0</v>
      </c>
      <c r="L10" s="1" t="s">
        <v>121</v>
      </c>
    </row>
    <row r="11" spans="1:12" ht="17.399999999999999" x14ac:dyDescent="0.3">
      <c r="A11" s="23" t="s">
        <v>43</v>
      </c>
      <c r="B11" s="109">
        <f>400-IFERROR(VLOOKUP(A9,Pivot!A:F,4,FALSE),0)</f>
        <v>400</v>
      </c>
      <c r="D11" s="23" t="s">
        <v>43</v>
      </c>
      <c r="E11" s="109">
        <f>400-IFERROR(VLOOKUP(D9,Pivot!A:F,4,FALSE),0)</f>
        <v>400</v>
      </c>
    </row>
    <row r="12" spans="1:12" ht="17.399999999999999" x14ac:dyDescent="0.3">
      <c r="A12" s="25"/>
      <c r="B12" s="25"/>
      <c r="D12" s="25"/>
      <c r="E12" s="25"/>
    </row>
    <row r="13" spans="1:12" ht="21" x14ac:dyDescent="0.4">
      <c r="A13" s="34" t="s">
        <v>0</v>
      </c>
      <c r="B13" s="25"/>
      <c r="D13" s="34" t="s">
        <v>6</v>
      </c>
      <c r="E13" s="25"/>
    </row>
    <row r="14" spans="1:12" ht="17.399999999999999" x14ac:dyDescent="0.3">
      <c r="A14" s="25" t="s">
        <v>17</v>
      </c>
      <c r="B14" s="109">
        <f>3500-IFERROR(VLOOKUP(A13,Pivot!A:F,2,FALSE),0)-152.7</f>
        <v>966.12999999999988</v>
      </c>
      <c r="D14" s="25" t="s">
        <v>17</v>
      </c>
      <c r="E14" s="109">
        <f>2000-IFERROR(VLOOKUP(D13,Pivot!A:F,2,FALSE),0)</f>
        <v>750</v>
      </c>
    </row>
    <row r="15" spans="1:12" ht="17.399999999999999" x14ac:dyDescent="0.3">
      <c r="A15" s="23" t="s">
        <v>43</v>
      </c>
      <c r="B15" s="109">
        <f>400-IFERROR(VLOOKUP(A13,Pivot!A:F,4,FALSE),0)+152.7</f>
        <v>0</v>
      </c>
      <c r="D15" s="23" t="s">
        <v>43</v>
      </c>
      <c r="E15" s="109">
        <f>400-IFERROR(VLOOKUP(D13,Pivot!A:F,4,FALSE),0)</f>
        <v>400</v>
      </c>
    </row>
    <row r="16" spans="1:12" ht="17.399999999999999" x14ac:dyDescent="0.3">
      <c r="A16" s="25"/>
      <c r="B16" s="20"/>
      <c r="D16" s="25"/>
      <c r="E16" s="20"/>
    </row>
    <row r="17" spans="1:5" ht="21" x14ac:dyDescent="0.4">
      <c r="A17" s="34" t="s">
        <v>16</v>
      </c>
      <c r="B17" s="20"/>
      <c r="D17" s="34" t="s">
        <v>7</v>
      </c>
      <c r="E17" s="20"/>
    </row>
    <row r="18" spans="1:5" ht="17.399999999999999" x14ac:dyDescent="0.3">
      <c r="A18" s="25" t="s">
        <v>17</v>
      </c>
      <c r="B18" s="109">
        <f>2000-IFERROR(VLOOKUP(A17,Pivot!A:F,2,FALSE),0)</f>
        <v>1450</v>
      </c>
      <c r="D18" s="25" t="s">
        <v>17</v>
      </c>
      <c r="E18" s="109">
        <f>2000-IFERROR(VLOOKUP(D17,Pivot!A:F,2,FALSE),0)-200</f>
        <v>0</v>
      </c>
    </row>
    <row r="19" spans="1:5" ht="17.399999999999999" x14ac:dyDescent="0.3">
      <c r="A19" s="23" t="s">
        <v>43</v>
      </c>
      <c r="B19" s="109">
        <f>400-IFERROR(VLOOKUP(A17,Pivot!A:F,4,FALSE),0)</f>
        <v>400</v>
      </c>
      <c r="D19" s="23" t="s">
        <v>43</v>
      </c>
      <c r="E19" s="109">
        <f>0</f>
        <v>0</v>
      </c>
    </row>
    <row r="20" spans="1:5" ht="17.399999999999999" x14ac:dyDescent="0.3">
      <c r="A20" s="22"/>
      <c r="B20" s="21"/>
      <c r="D20" s="22"/>
      <c r="E20" s="21"/>
    </row>
    <row r="21" spans="1:5" ht="21" x14ac:dyDescent="0.4">
      <c r="A21" s="69" t="s">
        <v>13</v>
      </c>
      <c r="B21" s="25"/>
      <c r="D21" s="34" t="s">
        <v>81</v>
      </c>
      <c r="E21" s="25"/>
    </row>
    <row r="22" spans="1:5" ht="17.399999999999999" x14ac:dyDescent="0.3">
      <c r="A22" s="25" t="s">
        <v>17</v>
      </c>
      <c r="B22" s="109">
        <f>2000-IFERROR(VLOOKUP(A21,Pivot!A:F,2,FALSE),0)</f>
        <v>766.26</v>
      </c>
      <c r="D22" s="25" t="s">
        <v>17</v>
      </c>
      <c r="E22" s="109">
        <f>2000-IFERROR(VLOOKUP(D21,Pivot!A:F,2,FALSE),0)</f>
        <v>200</v>
      </c>
    </row>
    <row r="23" spans="1:5" ht="17.399999999999999" x14ac:dyDescent="0.3">
      <c r="A23" s="23" t="s">
        <v>43</v>
      </c>
      <c r="B23" s="109">
        <f>400-IFERROR(VLOOKUP(A21,Pivot!A:F,4,FALSE),0)</f>
        <v>107.29000000000002</v>
      </c>
      <c r="D23" s="23" t="s">
        <v>43</v>
      </c>
      <c r="E23" s="109">
        <f>400-IFERROR(VLOOKUP(D21,Pivot!A:F,4,FALSE),0)</f>
        <v>0</v>
      </c>
    </row>
    <row r="24" spans="1:5" ht="17.399999999999999" x14ac:dyDescent="0.3">
      <c r="A24" s="22"/>
      <c r="B24" s="21"/>
      <c r="D24" s="22"/>
      <c r="E24" s="21"/>
    </row>
    <row r="25" spans="1:5" ht="21" x14ac:dyDescent="0.4">
      <c r="A25" s="34" t="s">
        <v>14</v>
      </c>
      <c r="B25" s="25"/>
      <c r="D25" s="34" t="s">
        <v>10</v>
      </c>
      <c r="E25" s="25"/>
    </row>
    <row r="26" spans="1:5" ht="17.399999999999999" x14ac:dyDescent="0.3">
      <c r="A26" s="25" t="s">
        <v>17</v>
      </c>
      <c r="B26" s="109">
        <f>2000-IFERROR(VLOOKUP(A25,Pivot!A:F,2,FALSE),0)</f>
        <v>0</v>
      </c>
      <c r="D26" s="25" t="s">
        <v>17</v>
      </c>
      <c r="E26" s="109">
        <f>4000-IFERROR(VLOOKUP(D25,Pivot!A:F,2,FALSE),0)</f>
        <v>1680</v>
      </c>
    </row>
    <row r="27" spans="1:5" ht="17.399999999999999" x14ac:dyDescent="0.3">
      <c r="A27" s="23" t="s">
        <v>43</v>
      </c>
      <c r="B27" s="109">
        <f>400-IFERROR(VLOOKUP(A25,Pivot!A:F,4,FALSE),0)</f>
        <v>0</v>
      </c>
      <c r="D27" s="23" t="s">
        <v>43</v>
      </c>
      <c r="E27" s="109">
        <f>400-IFERROR(VLOOKUP(D25,Pivot!A:F,4,FALSE),0)</f>
        <v>400</v>
      </c>
    </row>
    <row r="28" spans="1:5" ht="17.399999999999999" x14ac:dyDescent="0.3">
      <c r="A28" s="22"/>
      <c r="B28" s="21"/>
      <c r="D28" s="22"/>
      <c r="E28" s="21"/>
    </row>
    <row r="29" spans="1:5" ht="21" x14ac:dyDescent="0.4">
      <c r="A29" s="34" t="s">
        <v>15</v>
      </c>
      <c r="B29" s="25"/>
      <c r="D29" s="34" t="s">
        <v>11</v>
      </c>
      <c r="E29" s="25"/>
    </row>
    <row r="30" spans="1:5" ht="17.399999999999999" x14ac:dyDescent="0.3">
      <c r="A30" s="25" t="s">
        <v>17</v>
      </c>
      <c r="B30" s="109">
        <f>2000-IFERROR(VLOOKUP(A29,Pivot!A:F,2,FALSE),0)</f>
        <v>5.9900000000000091</v>
      </c>
      <c r="D30" s="25" t="s">
        <v>17</v>
      </c>
      <c r="E30" s="109">
        <f>2000-IFERROR(VLOOKUP(D29,Pivot!A:F,2,FALSE),0)</f>
        <v>1005</v>
      </c>
    </row>
    <row r="31" spans="1:5" ht="17.399999999999999" x14ac:dyDescent="0.3">
      <c r="A31" s="23" t="s">
        <v>43</v>
      </c>
      <c r="B31" s="109">
        <f>400-IFERROR(VLOOKUP(A29,Pivot!A:F,4,FALSE),0)</f>
        <v>0</v>
      </c>
      <c r="D31" s="23" t="s">
        <v>43</v>
      </c>
      <c r="E31" s="109">
        <f>400-IFERROR(VLOOKUP(D29,Pivot!A:F,4,FALSE),0)</f>
        <v>0</v>
      </c>
    </row>
    <row r="32" spans="1:5" ht="15" x14ac:dyDescent="0.25">
      <c r="A32" s="27"/>
      <c r="B32" s="28"/>
      <c r="C32" s="28"/>
      <c r="D32" s="28"/>
    </row>
    <row r="33" spans="1:6" ht="17.399999999999999" x14ac:dyDescent="0.3">
      <c r="A33" s="1"/>
      <c r="B33" s="25"/>
      <c r="C33" s="110"/>
      <c r="D33" s="29"/>
    </row>
    <row r="34" spans="1:6" ht="0.75" customHeight="1" x14ac:dyDescent="0.25">
      <c r="A34" s="27"/>
      <c r="B34" s="26"/>
      <c r="C34" s="28"/>
      <c r="D34" s="29"/>
    </row>
    <row r="35" spans="1:6" ht="20.399999999999999" x14ac:dyDescent="0.35">
      <c r="A35" s="35" t="s">
        <v>18</v>
      </c>
      <c r="B35" s="1"/>
      <c r="C35" s="1"/>
    </row>
    <row r="36" spans="1:6" ht="17.399999999999999" x14ac:dyDescent="0.3">
      <c r="A36" s="25" t="s">
        <v>17</v>
      </c>
      <c r="B36" s="112">
        <f>SUM(E30+E26+E22+E18+E14+E10+B30+B26+B22+B18+B14+B10)</f>
        <v>7374.65</v>
      </c>
      <c r="C36" s="1"/>
      <c r="D36" s="28"/>
    </row>
    <row r="37" spans="1:6" ht="17.399999999999999" x14ac:dyDescent="0.3">
      <c r="A37" s="23" t="s">
        <v>43</v>
      </c>
      <c r="B37" s="112">
        <f>SUM(E31+E27+E23+E19+E15+E11+B31+B27+B23+B19+B15+B11)</f>
        <v>2107.29</v>
      </c>
    </row>
    <row r="39" spans="1:6" ht="15" x14ac:dyDescent="0.25">
      <c r="A39" s="114" t="s">
        <v>45</v>
      </c>
    </row>
    <row r="41" spans="1:6" x14ac:dyDescent="0.25">
      <c r="A41" s="84"/>
      <c r="B41" s="116" t="s">
        <v>46</v>
      </c>
      <c r="C41" s="11"/>
      <c r="D41" s="116" t="s">
        <v>47</v>
      </c>
      <c r="E41" s="84" t="s">
        <v>62</v>
      </c>
      <c r="F41" s="1" t="s">
        <v>63</v>
      </c>
    </row>
    <row r="42" spans="1:6" ht="15.6" x14ac:dyDescent="0.3">
      <c r="A42" s="115" t="s">
        <v>57</v>
      </c>
      <c r="B42" s="112">
        <v>600</v>
      </c>
      <c r="C42" s="112"/>
      <c r="D42" s="112">
        <v>136.71</v>
      </c>
      <c r="E42" s="112">
        <f>B42-D42</f>
        <v>463.28999999999996</v>
      </c>
    </row>
    <row r="43" spans="1:6" ht="15.6" x14ac:dyDescent="0.3">
      <c r="A43" s="115" t="s">
        <v>66</v>
      </c>
      <c r="B43" s="112">
        <v>100</v>
      </c>
      <c r="C43" s="112"/>
      <c r="D43" s="112">
        <v>0</v>
      </c>
      <c r="E43" s="112">
        <f>B43-D43</f>
        <v>100</v>
      </c>
    </row>
    <row r="44" spans="1:6" ht="15.6" x14ac:dyDescent="0.3">
      <c r="A44" s="115" t="s">
        <v>48</v>
      </c>
      <c r="B44" s="112">
        <v>2000</v>
      </c>
      <c r="C44" s="112"/>
      <c r="D44" s="112"/>
      <c r="E44" s="112">
        <f t="shared" ref="E44:E52" si="0">B44-D44</f>
        <v>2000</v>
      </c>
    </row>
    <row r="45" spans="1:6" ht="15.6" x14ac:dyDescent="0.3">
      <c r="A45" s="115" t="s">
        <v>49</v>
      </c>
      <c r="B45" s="112">
        <v>700</v>
      </c>
      <c r="C45" s="112"/>
      <c r="D45" s="112"/>
      <c r="E45" s="112">
        <f t="shared" si="0"/>
        <v>700</v>
      </c>
    </row>
    <row r="46" spans="1:6" ht="15.6" x14ac:dyDescent="0.3">
      <c r="A46" s="115" t="s">
        <v>64</v>
      </c>
      <c r="B46" s="112">
        <v>400</v>
      </c>
      <c r="C46" s="112"/>
      <c r="D46" s="112">
        <v>360</v>
      </c>
      <c r="E46" s="112">
        <f t="shared" si="0"/>
        <v>40</v>
      </c>
      <c r="F46" s="1" t="s">
        <v>65</v>
      </c>
    </row>
    <row r="47" spans="1:6" ht="15.6" x14ac:dyDescent="0.3">
      <c r="A47" s="115" t="s">
        <v>50</v>
      </c>
      <c r="B47" s="112">
        <v>409.05</v>
      </c>
      <c r="C47" s="112"/>
      <c r="D47" s="112"/>
      <c r="E47" s="112">
        <f t="shared" si="0"/>
        <v>409.05</v>
      </c>
    </row>
    <row r="48" spans="1:6" ht="15.6" x14ac:dyDescent="0.3">
      <c r="A48" s="115" t="s">
        <v>51</v>
      </c>
      <c r="B48" s="112">
        <v>380</v>
      </c>
      <c r="C48" s="112"/>
      <c r="D48" s="112"/>
      <c r="E48" s="112">
        <f t="shared" si="0"/>
        <v>380</v>
      </c>
    </row>
    <row r="49" spans="1:5" ht="15.6" x14ac:dyDescent="0.3">
      <c r="A49" s="115" t="s">
        <v>52</v>
      </c>
      <c r="B49" s="112">
        <v>19.95</v>
      </c>
      <c r="C49" s="112"/>
      <c r="D49" s="112">
        <v>19.95</v>
      </c>
      <c r="E49" s="112">
        <f t="shared" si="0"/>
        <v>0</v>
      </c>
    </row>
    <row r="50" spans="1:5" ht="15.6" x14ac:dyDescent="0.3">
      <c r="A50" s="115" t="s">
        <v>53</v>
      </c>
      <c r="B50" s="112">
        <v>66</v>
      </c>
      <c r="C50" s="112"/>
      <c r="D50" s="112">
        <v>65.27</v>
      </c>
      <c r="E50" s="112">
        <f t="shared" si="0"/>
        <v>0.73000000000000398</v>
      </c>
    </row>
    <row r="51" spans="1:5" ht="15.6" x14ac:dyDescent="0.3">
      <c r="A51" s="115" t="s">
        <v>54</v>
      </c>
      <c r="B51" s="112">
        <v>200</v>
      </c>
      <c r="C51" s="112"/>
      <c r="D51" s="112">
        <v>198</v>
      </c>
      <c r="E51" s="112">
        <f t="shared" si="0"/>
        <v>2</v>
      </c>
    </row>
    <row r="52" spans="1:5" ht="15.6" x14ac:dyDescent="0.3">
      <c r="A52" s="115" t="s">
        <v>55</v>
      </c>
      <c r="B52" s="112">
        <v>125</v>
      </c>
      <c r="C52" s="112"/>
      <c r="D52" s="112"/>
      <c r="E52" s="112">
        <f t="shared" si="0"/>
        <v>125</v>
      </c>
    </row>
    <row r="53" spans="1:5" ht="15.6" x14ac:dyDescent="0.3">
      <c r="A53" s="115" t="s">
        <v>56</v>
      </c>
      <c r="B53" s="112">
        <v>0</v>
      </c>
      <c r="C53" s="112"/>
      <c r="D53" s="112"/>
      <c r="E53" s="112"/>
    </row>
    <row r="54" spans="1:5" ht="15" x14ac:dyDescent="0.25">
      <c r="B54" s="117">
        <f>SUM(B42:B53)</f>
        <v>5000</v>
      </c>
      <c r="C54" s="117"/>
      <c r="D54" s="117">
        <f>SUM(D42:D53)</f>
        <v>779.93000000000006</v>
      </c>
      <c r="E54" s="117">
        <f>SUM(E42:E53)</f>
        <v>4220.07</v>
      </c>
    </row>
    <row r="70" spans="1:4" ht="18" x14ac:dyDescent="0.35">
      <c r="A70" s="24"/>
      <c r="B70" s="41"/>
      <c r="C70" s="3"/>
      <c r="D70" s="21"/>
    </row>
    <row r="71" spans="1:4" ht="17.399999999999999" x14ac:dyDescent="0.3">
      <c r="A71" s="22"/>
      <c r="B71" s="24"/>
      <c r="C71" s="42"/>
      <c r="D71" s="21"/>
    </row>
    <row r="72" spans="1:4" x14ac:dyDescent="0.25">
      <c r="B72" s="1"/>
    </row>
  </sheetData>
  <mergeCells count="5">
    <mergeCell ref="A8:B8"/>
    <mergeCell ref="D8:E8"/>
    <mergeCell ref="A3:E3"/>
    <mergeCell ref="A4:E4"/>
    <mergeCell ref="A5:E5"/>
  </mergeCells>
  <phoneticPr fontId="5" type="noConversion"/>
  <pageMargins left="0.78958333333333297" right="0.25" top="0.17" bottom="0.5" header="7.0000000000000007E-2" footer="0.25"/>
  <pageSetup scale="95" orientation="portrait" horizontalDpi="360" verticalDpi="360" r:id="rId1"/>
  <headerFooter alignWithMargins="0">
    <oddHeader>&amp;l&amp;c&amp;r</oddHeader>
    <oddFooter>&amp;l&amp;c&amp;r</oddFooter>
  </headerFooter>
  <rowBreaks count="13" manualBreakCount="13">
    <brk id="34" max="16383" man="1"/>
    <brk id="40" max="7" man="1"/>
    <brk id="63" max="7" man="1"/>
    <brk id="82" max="7" man="1"/>
    <brk id="102" max="7" man="1"/>
    <brk id="132" max="7" man="1"/>
    <brk id="155" max="7" man="1"/>
    <brk id="182" max="7" man="1"/>
    <brk id="201" max="7" man="1"/>
    <brk id="228" max="7" man="1"/>
    <brk id="246" max="7" man="1"/>
    <brk id="296" max="7" man="1"/>
    <brk id="3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Treasurer Report</vt:lpstr>
      <vt:lpstr>School Account Detail Spending</vt:lpstr>
      <vt:lpstr>Google Form Report</vt:lpstr>
      <vt:lpstr>Pivot</vt:lpstr>
      <vt:lpstr>Specials-Playground-LRC Spendin</vt:lpstr>
      <vt:lpstr>Summary</vt:lpstr>
      <vt:lpstr>'School Account Detail Spending'!Print_Area</vt:lpstr>
      <vt:lpstr>'Specials-Playground-LRC Spendin'!Print_Area</vt:lpstr>
      <vt:lpstr>Summary!Print_Area</vt:lpstr>
      <vt:lpstr>'Treasurer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smithgang1</dc:creator>
  <cp:lastModifiedBy>saman</cp:lastModifiedBy>
  <cp:lastPrinted>2023-03-14T00:29:12Z</cp:lastPrinted>
  <dcterms:created xsi:type="dcterms:W3CDTF">2010-01-16T18:07:48Z</dcterms:created>
  <dcterms:modified xsi:type="dcterms:W3CDTF">2023-06-20T02:57:06Z</dcterms:modified>
</cp:coreProperties>
</file>